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vird-my.sharepoint.com/personal/yonuery_cruz_mived_gob_do/Documents/Escritorio/11. Planos/NOMINA FEBRERO-2025/RV_ Actualización de Documentos/Nueva carpeta/"/>
    </mc:Choice>
  </mc:AlternateContent>
  <xr:revisionPtr revIDLastSave="22" documentId="8_{C51C2EAC-8BA6-46BB-8575-2EC7C8B014EB}" xr6:coauthVersionLast="47" xr6:coauthVersionMax="47" xr10:uidLastSave="{9285475A-71B3-4B63-9F59-D1FA06AA853C}"/>
  <bookViews>
    <workbookView xWindow="-120" yWindow="-120" windowWidth="29040" windowHeight="15840" xr2:uid="{95716B34-2F00-44CD-B8C1-3BF5B2ACFFE9}"/>
  </bookViews>
  <sheets>
    <sheet name="Ejec.presupuestaria febr.2025" sheetId="1" r:id="rId1"/>
  </sheets>
  <externalReferences>
    <externalReference r:id="rId2"/>
  </externalReferences>
  <definedNames>
    <definedName name="_xlnm.Print_Area" localSheetId="0">'Ejec.presupuestaria febr.2025'!$A$1:$AL$106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E90" i="1"/>
  <c r="D11" i="1"/>
  <c r="C88" i="1"/>
  <c r="D88" i="1"/>
  <c r="C85" i="1"/>
  <c r="D85" i="1"/>
  <c r="C82" i="1"/>
  <c r="D82" i="1"/>
  <c r="C81" i="1"/>
  <c r="D75" i="1"/>
  <c r="D69" i="1"/>
  <c r="D64" i="1"/>
  <c r="D54" i="1"/>
  <c r="D46" i="1"/>
  <c r="D37" i="1"/>
  <c r="D27" i="1"/>
  <c r="D17" i="1"/>
  <c r="P90" i="1"/>
  <c r="O90" i="1"/>
  <c r="N90" i="1"/>
  <c r="M90" i="1"/>
  <c r="L90" i="1"/>
  <c r="K90" i="1"/>
  <c r="J90" i="1"/>
  <c r="I90" i="1"/>
  <c r="H90" i="1"/>
  <c r="G90" i="1"/>
  <c r="C90" i="1"/>
  <c r="Q89" i="1"/>
  <c r="E88" i="1"/>
  <c r="Q88" i="1" s="1"/>
  <c r="Q87" i="1"/>
  <c r="Q86" i="1"/>
  <c r="E85" i="1"/>
  <c r="Q84" i="1"/>
  <c r="Q83" i="1"/>
  <c r="E82" i="1"/>
  <c r="Q82" i="1" s="1"/>
  <c r="Q80" i="1"/>
  <c r="Q79" i="1"/>
  <c r="Q78" i="1"/>
  <c r="Q77" i="1"/>
  <c r="Q76" i="1"/>
  <c r="F75" i="1"/>
  <c r="E75" i="1"/>
  <c r="Q74" i="1"/>
  <c r="Q73" i="1"/>
  <c r="Q72" i="1"/>
  <c r="Q71" i="1"/>
  <c r="Q70" i="1"/>
  <c r="F69" i="1"/>
  <c r="E69" i="1"/>
  <c r="Q68" i="1"/>
  <c r="Q67" i="1"/>
  <c r="F66" i="1"/>
  <c r="F64" i="1" s="1"/>
  <c r="Q65" i="1"/>
  <c r="E64" i="1"/>
  <c r="F63" i="1"/>
  <c r="Q63" i="1" s="1"/>
  <c r="F62" i="1"/>
  <c r="Q62" i="1" s="1"/>
  <c r="Q61" i="1"/>
  <c r="F60" i="1"/>
  <c r="Q60" i="1" s="1"/>
  <c r="F59" i="1"/>
  <c r="Q59" i="1" s="1"/>
  <c r="F58" i="1"/>
  <c r="Q58" i="1" s="1"/>
  <c r="F57" i="1"/>
  <c r="Q57" i="1" s="1"/>
  <c r="F56" i="1"/>
  <c r="Q56" i="1" s="1"/>
  <c r="Q55" i="1"/>
  <c r="E54" i="1"/>
  <c r="Q53" i="1"/>
  <c r="Q52" i="1"/>
  <c r="Q51" i="1"/>
  <c r="Q50" i="1"/>
  <c r="Q49" i="1"/>
  <c r="Q48" i="1"/>
  <c r="Q47" i="1"/>
  <c r="F46" i="1"/>
  <c r="E46" i="1"/>
  <c r="Q45" i="1"/>
  <c r="Q44" i="1"/>
  <c r="Q43" i="1"/>
  <c r="Q42" i="1"/>
  <c r="Q41" i="1"/>
  <c r="Q40" i="1"/>
  <c r="Q39" i="1"/>
  <c r="Q38" i="1"/>
  <c r="F37" i="1"/>
  <c r="E37" i="1"/>
  <c r="Q37" i="1" s="1"/>
  <c r="F36" i="1"/>
  <c r="Q36" i="1" s="1"/>
  <c r="Q35" i="1"/>
  <c r="Q34" i="1"/>
  <c r="Q33" i="1"/>
  <c r="F32" i="1"/>
  <c r="Q32" i="1" s="1"/>
  <c r="Q31" i="1"/>
  <c r="F30" i="1"/>
  <c r="Q30" i="1" s="1"/>
  <c r="F29" i="1"/>
  <c r="Q29" i="1" s="1"/>
  <c r="F28" i="1"/>
  <c r="Q28" i="1" s="1"/>
  <c r="P27" i="1"/>
  <c r="O27" i="1"/>
  <c r="N27" i="1"/>
  <c r="M27" i="1"/>
  <c r="L27" i="1"/>
  <c r="K27" i="1"/>
  <c r="J27" i="1"/>
  <c r="I27" i="1"/>
  <c r="H27" i="1"/>
  <c r="G27" i="1"/>
  <c r="E27" i="1"/>
  <c r="F26" i="1"/>
  <c r="Q26" i="1" s="1"/>
  <c r="Q25" i="1"/>
  <c r="F24" i="1"/>
  <c r="Q24" i="1" s="1"/>
  <c r="F23" i="1"/>
  <c r="Q23" i="1" s="1"/>
  <c r="F22" i="1"/>
  <c r="Q22" i="1" s="1"/>
  <c r="F21" i="1"/>
  <c r="Q21" i="1" s="1"/>
  <c r="F20" i="1"/>
  <c r="Q20" i="1" s="1"/>
  <c r="F19" i="1"/>
  <c r="Q19" i="1" s="1"/>
  <c r="F18" i="1"/>
  <c r="Q18" i="1" s="1"/>
  <c r="E17" i="1"/>
  <c r="Q16" i="1"/>
  <c r="Q15" i="1"/>
  <c r="Q14" i="1"/>
  <c r="Q13" i="1"/>
  <c r="Q12" i="1"/>
  <c r="F11" i="1"/>
  <c r="E11" i="1"/>
  <c r="Q11" i="1" s="1"/>
  <c r="C10" i="1" l="1"/>
  <c r="D81" i="1"/>
  <c r="D90" i="1"/>
  <c r="Q46" i="1"/>
  <c r="Q69" i="1"/>
  <c r="E81" i="1"/>
  <c r="Q81" i="1" s="1"/>
  <c r="Q85" i="1"/>
  <c r="Q75" i="1"/>
  <c r="Q64" i="1"/>
  <c r="Q66" i="1"/>
  <c r="F54" i="1"/>
  <c r="Q54" i="1" s="1"/>
  <c r="F27" i="1"/>
  <c r="Q27" i="1" s="1"/>
  <c r="E10" i="1"/>
  <c r="F17" i="1"/>
  <c r="F10" i="1" l="1"/>
  <c r="F90" i="1" s="1"/>
  <c r="Q90" i="1"/>
  <c r="Q10" i="1"/>
  <c r="Q17" i="1"/>
</calcChain>
</file>

<file path=xl/sharedStrings.xml><?xml version="1.0" encoding="utf-8"?>
<sst xmlns="http://schemas.openxmlformats.org/spreadsheetml/2006/main" count="106" uniqueCount="106">
  <si>
    <t>MINISTERIO DE LA VIVIENDA Y EDIFICACIONES</t>
  </si>
  <si>
    <t>VICEMINISTERIO ADMINISTRATIVO Y FINANCIERO</t>
  </si>
  <si>
    <t>DETALLE</t>
  </si>
  <si>
    <t>PRESUPUESTO VIGENTE</t>
  </si>
  <si>
    <t>PRESUPUESTO MODIFICADO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</si>
  <si>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</si>
  <si>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</si>
  <si>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</si>
  <si>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</si>
  <si>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</si>
  <si>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</si>
  <si>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</si>
  <si>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</si>
  <si>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</si>
  <si>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</si>
  <si>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</si>
  <si>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</si>
  <si>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</si>
  <si>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 xml:space="preserve">2-GASTOS 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</si>
  <si>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</si>
  <si>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</si>
  <si>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</si>
  <si>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</si>
  <si>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</si>
  <si>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</si>
  <si>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</si>
  <si>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</si>
  <si>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</si>
  <si>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</si>
  <si>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</si>
  <si>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</si>
  <si>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</si>
  <si>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</si>
  <si>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</si>
  <si>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</si>
  <si>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</si>
  <si>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</si>
  <si>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</si>
  <si>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</si>
  <si>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2.3.4-PRODUCTOS FARMACÉUTICOS</t>
  </si>
  <si>
    <t>2.3.5-CUERO, CAUCHO Y PLÁSTICO</t>
  </si>
  <si>
    <t>2.3.6-PRODUCTOS DE MINERALES, METÁLICOS Y NO METÁLICOS</t>
  </si>
  <si>
    <t>2.3.7-COMBUSTIBLES, LUBRICANTES, PRODUCTOS QUÍMICOS Y CONEXOS</t>
  </si>
  <si>
    <t>2.3.8-GASTOS QUE SE ASIGNARÁN DURANTE EL EJERCICIO (ART. 32 Y 33 LEY 423-06)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</si>
  <si>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</si>
  <si>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</si>
  <si>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</si>
  <si>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</si>
  <si>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</si>
  <si>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</si>
  <si>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</si>
  <si>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</si>
  <si>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</si>
  <si>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 xml:space="preserve">2.4.9-TRANSFERENCIAS CORRIENTES A OTRAS INSTITUCIONES PÚBLICAS </t>
  </si>
  <si>
    <t>2.5-TRANSFERENCIAS DE CAPITAL</t>
  </si>
  <si>
    <t xml:space="preserve">2.5.1-TRANSFERENCIAS DE CAPITAL AL SECTOR PRIVADO </t>
  </si>
  <si>
    <t>2.5.2-TRANSFERENCIAS DE CAPITAL AL GOBIERNO GENERAL NACIONAL</t>
  </si>
  <si>
    <t>2.5.3-TRANSFERENCIAS DE CAPITAL A GOBIERNOS GENERALES LOCALES</t>
  </si>
  <si>
    <t>2.5.4-TRANSFERENCIAS DE CAPITAL  A EMPRESAS PÚBLICAS NO FINANCIERAS</t>
  </si>
  <si>
    <t>2.5.5-TRANSFERENCIAS DE CAPITAL A INSTITUCIONES PÚBLICAS FINANCIERAS</t>
  </si>
  <si>
    <t>2.5.6-TRANSFERENCIAS DE CAPITAL AL SECTOR EXTERNO</t>
  </si>
  <si>
    <t>2.5.9-TRANSFERENCIAS DE CAPITAL A OTRAS INSTITUCIONES PÚBLICAS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</si>
  <si>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</si>
  <si>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</si>
  <si>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</si>
  <si>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</si>
  <si>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</si>
  <si>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</si>
  <si>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</si>
  <si>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BIOLÓGICOS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</si>
  <si>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</si>
  <si>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</si>
  <si>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</si>
  <si>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</si>
  <si>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</si>
  <si>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</si>
  <si>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
Y 33 LEY 423-06)</t>
  </si>
  <si>
    <t>2.8-ADQUISICION DE ACTIVOS FINANCIEROS CON FINES DE POLÍTICA</t>
  </si>
  <si>
    <t>2.8.1-CONCESIÓN DE PRESTAMOS</t>
  </si>
  <si>
    <t>2.8.2-ADQUISICIÓN DE TÍTULOS VALORES REPRESENTATIVOS DE DEUDA</t>
  </si>
  <si>
    <t>2.8.3-COMPRA DE ACCIONES Y PARTICIPACIONES DE CAPITAL</t>
  </si>
  <si>
    <t>2.8.4-OBLIGACIONES NEGOCIALES</t>
  </si>
  <si>
    <t>2.8.5-APORTES DE CAPITAL AL SECTOR PÚBLICO</t>
  </si>
  <si>
    <t>2.9-GASTOS FINANCIEROS</t>
  </si>
  <si>
    <t>2.9.1-INTERESES DE LA DEUDA PÚBLICA INTERNA</t>
  </si>
  <si>
    <t>2.9.2-INTERESES DE LA DEUDA PÚBLICA EXTERNA</t>
  </si>
  <si>
    <t>2.9.3-INTERESES DE LA DEUDA COMERCIAL</t>
  </si>
  <si>
    <t>2.9.4-COMISIONES Y OTROS GASTOS BANCARIOS DE LA DEUDA PÚBLICA</t>
  </si>
  <si>
    <t xml:space="preserve">2.9.5-GASTOS DE INTERESES, RECARGOS, MULTAS Y SANCIONES DE IMPUESTOS Y
CONTRIBUCIONES SOCIALES 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</si>
  <si>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</si>
  <si>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</si>
  <si>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</si>
  <si>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</si>
  <si>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4.2-DISMINUCION DE PASIVOS</t>
  </si>
  <si>
    <t>4.2.1-DISMINUCION DE PASIVOS CORRIENTES</t>
  </si>
  <si>
    <t>4.2.2-DISMINUCION DE PASIVOSNO CORRIENTES</t>
  </si>
  <si>
    <t>4.3-DISMINUCION DE FONDOS DE TERCEROS</t>
  </si>
  <si>
    <t>4.3.5-DISMINUCION DEPOSITOS FONDOS DE TERCEROS</t>
  </si>
  <si>
    <t>Total general</t>
  </si>
  <si>
    <t>*NOTA</t>
  </si>
  <si>
    <r>
      <rPr>
        <b/>
        <sz val="11"/>
        <color rgb="FF000000"/>
        <rFont val="Aptos Narrow"/>
        <family val="2"/>
        <scheme val="minor"/>
      </rPr>
      <t>Presupuesto aprobado</t>
    </r>
    <r>
      <rPr>
        <sz val="11"/>
        <color theme="1"/>
        <rFont val="Aptos Narrow"/>
        <family val="2"/>
        <scheme val="minor"/>
      </rPr>
      <t>: Se refiere al presupuesto aprobado en la Ley de Presupuesto General del Estado</t>
    </r>
  </si>
  <si>
    <r>
      <rPr>
        <b/>
        <sz val="11"/>
        <color rgb="FF000000"/>
        <rFont val="Aptos Narrow"/>
        <family val="2"/>
        <scheme val="minor"/>
      </rPr>
      <t>Presupuesto modificado</t>
    </r>
    <r>
      <rPr>
        <sz val="11"/>
        <color theme="1"/>
        <rFont val="Aptos Narrow"/>
        <family val="2"/>
        <scheme val="minor"/>
      </rPr>
      <t>: Se refiere al presupuesto aprobado en caso de que el Congreso Nacional apruebe un presupuesto complementario</t>
    </r>
  </si>
  <si>
    <r>
      <rPr>
        <b/>
        <sz val="11"/>
        <color rgb="FF000000"/>
        <rFont val="Aptos Narrow"/>
        <family val="2"/>
        <scheme val="minor"/>
      </rPr>
      <t>Total devengado</t>
    </r>
    <r>
      <rPr>
        <sz val="11"/>
        <color theme="1"/>
        <rFont val="Aptos Narrow"/>
        <family val="2"/>
        <scheme val="minor"/>
      </rPr>
      <t>: Son los recursos financieros que surgen con la obligacion del pago por la recepcion de conformidad de obras, bienes y servicios oportunamente contratados o, en los casos de gastos sin contraprestacion, por haberse cumplido los requisitos administrativos dispuestos por el reglamento de la presente Ley.</t>
    </r>
  </si>
  <si>
    <t xml:space="preserve">Ejecución de Gastos y Aplicaciones Financieras </t>
  </si>
  <si>
    <t>Valores en RD$</t>
  </si>
  <si>
    <t>Fuente: Informe del (SIGEF)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</si>
</sst>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8"/>
      <color theme="4" tint="-0.249977111117893"/>
      <name val="Aptos Narrow"/>
      <family val="2"/>
      <scheme val="minor"/>
    </font>
    <font>
      <sz val="14"/>
      <color theme="0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6"/>
      <color theme="4" tint="-0.249977111117893"/>
      <name val="Aptos Narrow"/>
      <family val="2"/>
      <scheme val="minor"/>
    </font>
    <font>
      <b/>
      <sz val="13"/>
      <color theme="4" tint="-0.249977111117893"/>
      <name val="Aptos Narrow"/>
      <family val="2"/>
      <scheme val="minor"/>
    </font>
    <font>
      <b/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79998168889431442"/>
      </bottom>
      <diagonal/>
    </border>
    <border>
      <left/>
      <right/>
      <top/>
      <bottom style="thin">
        <color theme="4" tint="0.59999389629810485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/>
      </bottom>
      <diagonal/>
    </border>
    <border>
      <left/>
      <right/>
      <top style="double">
        <color theme="4" tint="-0.24997711111789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164" fontId="4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1"/>
    <xf numFmtId="164" fontId="0" fillId="0" borderId="0" xfId="2" applyFont="1"/>
    <xf numFmtId="0" fontId="6" fillId="2" borderId="1" xfId="1" applyFont="1" applyFill="1" applyBorder="1" applyAlignment="1">
      <alignment vertical="center"/>
    </xf>
    <xf numFmtId="0" fontId="6" fillId="2" borderId="2" xfId="1" applyFont="1" applyFill="1" applyBorder="1" applyAlignment="1">
      <alignment vertical="center"/>
    </xf>
    <xf numFmtId="0" fontId="3" fillId="2" borderId="2" xfId="1" applyFont="1" applyFill="1" applyBorder="1"/>
    <xf numFmtId="0" fontId="6" fillId="2" borderId="2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3" fillId="3" borderId="3" xfId="1" applyFont="1" applyFill="1" applyBorder="1" applyAlignment="1">
      <alignment horizontal="left"/>
    </xf>
    <xf numFmtId="164" fontId="3" fillId="3" borderId="3" xfId="1" applyNumberFormat="1" applyFont="1" applyFill="1" applyBorder="1"/>
    <xf numFmtId="164" fontId="3" fillId="3" borderId="3" xfId="2" applyFont="1" applyFill="1" applyBorder="1" applyAlignment="1">
      <alignment horizontal="left"/>
    </xf>
    <xf numFmtId="0" fontId="1" fillId="4" borderId="4" xfId="1" applyFont="1" applyFill="1" applyBorder="1" applyAlignment="1">
      <alignment horizontal="left" indent="1"/>
    </xf>
    <xf numFmtId="164" fontId="1" fillId="4" borderId="4" xfId="1" applyNumberFormat="1" applyFont="1" applyFill="1" applyBorder="1"/>
    <xf numFmtId="164" fontId="1" fillId="4" borderId="4" xfId="2" applyFont="1" applyFill="1" applyBorder="1" applyAlignment="1">
      <alignment horizontal="left" indent="1"/>
    </xf>
    <xf numFmtId="164" fontId="1" fillId="4" borderId="4" xfId="2" applyFont="1" applyFill="1" applyBorder="1"/>
    <xf numFmtId="0" fontId="1" fillId="0" borderId="3" xfId="1" applyFont="1" applyBorder="1" applyAlignment="1">
      <alignment horizontal="left" indent="2"/>
    </xf>
    <xf numFmtId="164" fontId="1" fillId="0" borderId="3" xfId="1" applyNumberFormat="1" applyFont="1" applyBorder="1"/>
    <xf numFmtId="164" fontId="1" fillId="0" borderId="3" xfId="2" applyFont="1" applyBorder="1" applyAlignment="1">
      <alignment horizontal="left" indent="2"/>
    </xf>
    <xf numFmtId="164" fontId="1" fillId="0" borderId="3" xfId="2" applyFont="1" applyBorder="1"/>
    <xf numFmtId="164" fontId="1" fillId="4" borderId="4" xfId="1" applyNumberFormat="1" applyFont="1" applyFill="1" applyBorder="1" applyAlignment="1">
      <alignment horizontal="left" indent="1"/>
    </xf>
    <xf numFmtId="0" fontId="2" fillId="0" borderId="5" xfId="1" applyFont="1" applyBorder="1" applyAlignment="1">
      <alignment horizontal="left"/>
    </xf>
    <xf numFmtId="164" fontId="2" fillId="0" borderId="5" xfId="1" applyNumberFormat="1" applyFont="1" applyBorder="1"/>
    <xf numFmtId="164" fontId="2" fillId="0" borderId="5" xfId="2" applyFont="1" applyBorder="1" applyAlignment="1">
      <alignment horizontal="left"/>
    </xf>
    <xf numFmtId="164" fontId="2" fillId="0" borderId="5" xfId="2" applyFont="1" applyBorder="1"/>
    <xf numFmtId="0" fontId="7" fillId="0" borderId="0" xfId="1" applyFont="1"/>
    <xf numFmtId="0" fontId="11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4" fillId="0" borderId="6" xfId="1" applyBorder="1" applyAlignment="1">
      <alignment horizontal="left" wrapText="1"/>
    </xf>
    <xf numFmtId="0" fontId="4" fillId="0" borderId="7" xfId="1" applyBorder="1" applyAlignment="1">
      <alignment horizontal="left" wrapTex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4" fillId="0" borderId="8" xfId="1" applyBorder="1" applyAlignment="1">
      <alignment wrapText="1"/>
    </xf>
    <xf numFmtId="0" fontId="4" fillId="0" borderId="9" xfId="1" applyBorder="1"/>
    <xf numFmtId="0" fontId="7" fillId="0" borderId="10" xfId="1" applyFont="1" applyBorder="1"/>
  </cellXfs>
  <cellStyles count="3">
    <cellStyle name="Millares 2" xfId="2" xr:uid="{E2359F15-8CED-4695-9F66-BCA115747593}"/>
    <cellStyle name="Normal" xfId="0" builtinId="0"/>
    <cellStyle name="Normal 2" xfId="1" xr:uid="{1AA49E76-4BBB-4974-906D-94AD721350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280243</xdr:colOff>
      <xdr:row>1</xdr:row>
      <xdr:rowOff>68036</xdr:rowOff>
    </xdr:from>
    <xdr:to>
      <xdr:col>1</xdr:col>
      <xdr:colOff>1859355</xdr:colOff>
      <xdr:row>5</xdr:row>
      <xdr:rowOff>26313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C29B12-704C-47B4-B42D-ABEE920F73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6" t="12587" r="3496" b="13287"/>
        <a:stretch/>
      </xdr:blipFill>
      <xdr:spPr>
        <a:xfrm>
          <a:off x="756493" y="449036"/>
          <a:ext cx="1572762" cy="1155706"/>
        </a:xfrm>
        <a:prstGeom prst="rect">
          <a:avLst/>
        </a:prstGeom>
      </xdr:spPr>
    </xdr:pic>
    <xdr:clientData/>
  </xdr:twoCellAnchor>
  <xdr:twoCellAnchor>
    <xdr:from>
      <xdr:col>1</xdr:col>
      <xdr:colOff>2721</xdr:colOff>
      <xdr:row>97</xdr:row>
      <xdr:rowOff>54428</xdr:rowOff>
    </xdr:from>
    <xdr:to>
      <xdr:col>21</xdr:col>
      <xdr:colOff>476250</xdr:colOff>
      <xdr:row>105</xdr:row>
      <xdr:rowOff>100443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8CD858DF-4E42-4F88-BFC0-0A10513A45EE}"/>
            </a:ext>
          </a:extLst>
        </xdr:cNvPr>
        <xdr:cNvGrpSpPr/>
      </xdr:nvGrpSpPr>
      <xdr:grpSpPr>
        <a:xfrm>
          <a:off x="478971" y="19390178"/>
          <a:ext cx="21074743" cy="1678872"/>
          <a:chOff x="0" y="20312063"/>
          <a:chExt cx="23919329" cy="2318407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BC9906E0-F717-56CB-88CF-278CC8F573D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r="21560"/>
          <a:stretch/>
        </xdr:blipFill>
        <xdr:spPr>
          <a:xfrm>
            <a:off x="0" y="20312063"/>
            <a:ext cx="23919329" cy="2318407"/>
          </a:xfrm>
          <a:prstGeom prst="rect">
            <a:avLst/>
          </a:prstGeom>
        </xdr:spPr>
      </xdr:pic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D7CAF24B-FC66-D6CF-E6DD-ABE140E49F50}"/>
              </a:ext>
            </a:extLst>
          </xdr:cNvPr>
          <xdr:cNvGrpSpPr/>
        </xdr:nvGrpSpPr>
        <xdr:grpSpPr>
          <a:xfrm>
            <a:off x="579523" y="20612736"/>
            <a:ext cx="16737074" cy="1785074"/>
            <a:chOff x="1106707" y="20594018"/>
            <a:chExt cx="21325302" cy="1941860"/>
          </a:xfrm>
        </xdr:grpSpPr>
        <xdr:sp macro="" textlink="">
          <xdr:nvSpPr>
            <xdr:cNvPr id="6" name="Rectángulo 5">
              <a:extLst>
                <a:ext uri="{FF2B5EF4-FFF2-40B4-BE49-F238E27FC236}">
                  <a16:creationId xmlns:a16="http://schemas.microsoft.com/office/drawing/2014/main" id="{44A0721D-5704-9009-4CF9-3B72F799E3BE}"/>
                </a:ext>
              </a:extLst>
            </xdr:cNvPr>
            <xdr:cNvSpPr/>
          </xdr:nvSpPr>
          <xdr:spPr>
            <a:xfrm>
              <a:off x="10708805" y="20594018"/>
              <a:ext cx="4506602" cy="1619250"/>
            </a:xfrm>
            <a:prstGeom prst="rect">
              <a:avLst/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DO" sz="1100"/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12A74169-35E6-1E12-D30C-1FF4DEC164F1}"/>
                </a:ext>
              </a:extLst>
            </xdr:cNvPr>
            <xdr:cNvSpPr txBox="1"/>
          </xdr:nvSpPr>
          <xdr:spPr>
            <a:xfrm>
              <a:off x="1106707" y="21880348"/>
              <a:ext cx="7923619" cy="635091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DO" sz="2800">
                  <a:latin typeface="72 Black" panose="020B0A04030603020204" pitchFamily="34" charset="0"/>
                  <a:ea typeface="ADLaM Display" panose="020F0502020204030204" pitchFamily="2" charset="0"/>
                  <a:cs typeface="72 Black" panose="020B0A04030603020204" pitchFamily="34" charset="0"/>
                </a:rPr>
                <a:t>Lic.</a:t>
              </a:r>
              <a:r>
                <a:rPr lang="es-DO" sz="2800" baseline="0">
                  <a:latin typeface="72 Black" panose="020B0A04030603020204" pitchFamily="34" charset="0"/>
                  <a:ea typeface="ADLaM Display" panose="020F0502020204030204" pitchFamily="2" charset="0"/>
                  <a:cs typeface="72 Black" panose="020B0A04030603020204" pitchFamily="34" charset="0"/>
                </a:rPr>
                <a:t> </a:t>
              </a:r>
              <a:r>
                <a:rPr lang="es-DO" sz="2800">
                  <a:latin typeface="72 Black" panose="020B0A04030603020204" pitchFamily="34" charset="0"/>
                  <a:ea typeface="ADLaM Display" panose="020F0502020204030204" pitchFamily="2" charset="0"/>
                  <a:cs typeface="72 Black" panose="020B0A04030603020204" pitchFamily="34" charset="0"/>
                </a:rPr>
                <a:t>Hilaira Muñoz</a:t>
              </a:r>
            </a:p>
          </xdr:txBody>
        </xdr:sp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ACA91963-6020-BA86-44A7-C54BDDD928E5}"/>
                </a:ext>
              </a:extLst>
            </xdr:cNvPr>
            <xdr:cNvSpPr txBox="1"/>
          </xdr:nvSpPr>
          <xdr:spPr>
            <a:xfrm>
              <a:off x="14742627" y="21868151"/>
              <a:ext cx="7689382" cy="6677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DO" sz="2800">
                  <a:latin typeface="72 Black" panose="020B0A04030603020204" pitchFamily="34" charset="0"/>
                  <a:ea typeface="ADLaM Display" panose="020F0502020204030204" pitchFamily="2" charset="0"/>
                  <a:cs typeface="72 Black" panose="020B0A04030603020204" pitchFamily="34" charset="0"/>
                </a:rPr>
                <a:t>Ing.</a:t>
              </a:r>
              <a:r>
                <a:rPr lang="es-DO" sz="2800" baseline="0">
                  <a:latin typeface="72 Black" panose="020B0A04030603020204" pitchFamily="34" charset="0"/>
                  <a:ea typeface="ADLaM Display" panose="020F0502020204030204" pitchFamily="2" charset="0"/>
                  <a:cs typeface="72 Black" panose="020B0A04030603020204" pitchFamily="34" charset="0"/>
                </a:rPr>
                <a:t> </a:t>
              </a:r>
              <a:r>
                <a:rPr lang="es-DO" sz="2800">
                  <a:latin typeface="72 Black" panose="020B0A04030603020204" pitchFamily="34" charset="0"/>
                  <a:ea typeface="ADLaM Display" panose="020F0502020204030204" pitchFamily="2" charset="0"/>
                  <a:cs typeface="72 Black" panose="020B0A04030603020204" pitchFamily="34" charset="0"/>
                </a:rPr>
                <a:t>Juan Julia Calac</a:t>
              </a:r>
            </a:p>
          </xdr:txBody>
        </xdr: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uan.noyola\AppData\Local\Microsoft\Windows\INetCache\Content.Outlook\RILL8JCF\EG004_00107008310_20250305152822_sYyOJ.xlsx" TargetMode="External"/><Relationship Id="rId1" Type="http://schemas.openxmlformats.org/officeDocument/2006/relationships/externalLinkPath" Target="/Users/juan.noyola/AppData/Local/Microsoft/Windows/INetCache/Content.Outlook/RILL8JCF/EG004_00107008310_20250305152822_sYyO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CCPCuenta"/>
      <sheetName val="Definicion"/>
    </sheetNames>
    <sheetDataSet>
      <sheetData sheetId="0" refreshError="1">
        <row r="8">
          <cell r="B8" t="str">
            <v>2.1-REMUNERACIONES Y CONTRIBUCIONES</v>
          </cell>
          <cell r="C8">
            <v>264575167.19</v>
          </cell>
          <cell r="D8">
            <v>136476309.08000001</v>
          </cell>
          <cell r="E8">
            <v>128098858.11</v>
          </cell>
        </row>
        <row r="9">
          <cell r="B9" t="str">
            <v>2.1.1-REMUNERACIONES</v>
          </cell>
          <cell r="C9">
            <v>216881684.33000001</v>
          </cell>
          <cell r="D9">
            <v>112248390</v>
          </cell>
          <cell r="E9">
            <v>104633294.33</v>
          </cell>
        </row>
        <row r="10">
          <cell r="B10" t="str">
            <v>2.1.2-SOBRESUELDOS</v>
          </cell>
          <cell r="C10">
            <v>14666500</v>
          </cell>
          <cell r="D10">
            <v>7099000</v>
          </cell>
          <cell r="E10">
            <v>7567500</v>
          </cell>
        </row>
        <row r="11">
          <cell r="B11" t="str">
            <v>2.1.5-CONTRIBUCIONES A LA SEGURIDAD SOCIAL</v>
          </cell>
          <cell r="C11">
            <v>33026982.859999999</v>
          </cell>
          <cell r="D11">
            <v>17128919.079999998</v>
          </cell>
          <cell r="E11">
            <v>15898063.779999999</v>
          </cell>
        </row>
        <row r="12">
          <cell r="B12" t="str">
            <v>2.2-CONTRATACIÓN DE SERVICIOS</v>
          </cell>
          <cell r="C12">
            <v>143578608.02000001</v>
          </cell>
          <cell r="D12">
            <v>91838077.159999996</v>
          </cell>
          <cell r="E12">
            <v>51740530.859999999</v>
          </cell>
        </row>
        <row r="13">
          <cell r="B13" t="str">
            <v>2.2.1-SERVICIOS BÁSICOS</v>
          </cell>
          <cell r="C13">
            <v>6964074.54</v>
          </cell>
          <cell r="D13">
            <v>3297211.34</v>
          </cell>
          <cell r="E13">
            <v>3666863.2</v>
          </cell>
        </row>
        <row r="14">
          <cell r="B14" t="str">
            <v>2.2.2-PUBLICIDAD, IMPRESIÓN Y ENCUADERNACIÓN</v>
          </cell>
          <cell r="C14">
            <v>21631472.640000001</v>
          </cell>
          <cell r="D14">
            <v>250000.06</v>
          </cell>
          <cell r="E14">
            <v>21381472.579999998</v>
          </cell>
        </row>
        <row r="15">
          <cell r="B15" t="str">
            <v>2.2.3-VIÁTICOS</v>
          </cell>
          <cell r="C15">
            <v>3647213.56</v>
          </cell>
          <cell r="D15">
            <v>724750</v>
          </cell>
          <cell r="E15">
            <v>2922463.56</v>
          </cell>
        </row>
        <row r="16">
          <cell r="B16" t="str">
            <v>2.2.4-TRANSPORTE Y ALMACENAJE</v>
          </cell>
          <cell r="C16">
            <v>10632289.73</v>
          </cell>
          <cell r="D16">
            <v>5339138.7699999996</v>
          </cell>
          <cell r="E16">
            <v>5293150.96</v>
          </cell>
        </row>
        <row r="17">
          <cell r="B17" t="str">
            <v>2.2.5-ALQUILERES Y RENTAS</v>
          </cell>
          <cell r="C17">
            <v>26256642.66</v>
          </cell>
          <cell r="D17">
            <v>21539465.850000001</v>
          </cell>
          <cell r="E17">
            <v>4717176.8099999996</v>
          </cell>
        </row>
        <row r="18">
          <cell r="B18" t="str">
            <v>2.2.6-SEGUROS</v>
          </cell>
          <cell r="C18">
            <v>7866126.4299999997</v>
          </cell>
          <cell r="D18">
            <v>3780712.55</v>
          </cell>
          <cell r="E18">
            <v>4085413.88</v>
          </cell>
        </row>
        <row r="19">
          <cell r="B19" t="str">
            <v>2.2.7-SERVICIOS DE CONSERVACIÓN, REPARACIONES MENORES E INSTALACIONES TEMPORALES</v>
          </cell>
          <cell r="C19">
            <v>4386402.83</v>
          </cell>
          <cell r="D19">
            <v>2223381.2599999998</v>
          </cell>
          <cell r="E19">
            <v>2163021.5699999998</v>
          </cell>
        </row>
        <row r="20">
          <cell r="B20" t="str">
            <v>2.2.8-OTROS SERVICIOS NO INCLUIDOS EN CONCEPTOS ANTERIORES</v>
          </cell>
          <cell r="C20">
            <v>56029557.200000003</v>
          </cell>
          <cell r="D20">
            <v>52377612.369999997</v>
          </cell>
          <cell r="E20">
            <v>3651944.83</v>
          </cell>
        </row>
        <row r="21">
          <cell r="B21" t="str">
            <v>2.2.9-OTRAS CONTRATACIONES DE SERVICIOS</v>
          </cell>
          <cell r="C21">
            <v>6164828.4299999997</v>
          </cell>
          <cell r="D21">
            <v>2305804.96</v>
          </cell>
          <cell r="E21">
            <v>3859023.47</v>
          </cell>
        </row>
        <row r="22">
          <cell r="B22" t="str">
            <v>2.3-MATERIALES Y SUMINISTROS</v>
          </cell>
          <cell r="C22">
            <v>72018135.459999993</v>
          </cell>
          <cell r="D22">
            <v>49033356.909999996</v>
          </cell>
          <cell r="E22">
            <v>22984778.550000001</v>
          </cell>
        </row>
        <row r="23">
          <cell r="B23" t="str">
            <v>2.3.1-ALIMENTOS Y PRODUCTOS AGROFORESTALES</v>
          </cell>
          <cell r="C23">
            <v>33498094.390000001</v>
          </cell>
          <cell r="D23">
            <v>16232736.289999999</v>
          </cell>
          <cell r="E23">
            <v>17265358.100000001</v>
          </cell>
        </row>
        <row r="24">
          <cell r="B24" t="str">
            <v>2.3.2-TEXTILES Y VESTUARIOS</v>
          </cell>
          <cell r="C24">
            <v>749966.7</v>
          </cell>
          <cell r="D24">
            <v>0</v>
          </cell>
          <cell r="E24">
            <v>749966.7</v>
          </cell>
        </row>
        <row r="25">
          <cell r="B25" t="str">
            <v>2.3.3-PAPEL, CARTÓN E IMPRESOS</v>
          </cell>
          <cell r="C25">
            <v>0</v>
          </cell>
          <cell r="D25">
            <v>0</v>
          </cell>
          <cell r="E25">
            <v>0</v>
          </cell>
        </row>
        <row r="26">
          <cell r="B26" t="str">
            <v>2.3.5-CUERO, CAUCHO Y PLÁSTICO</v>
          </cell>
          <cell r="C26">
            <v>54752</v>
          </cell>
          <cell r="D26">
            <v>0</v>
          </cell>
          <cell r="E26">
            <v>54752</v>
          </cell>
        </row>
        <row r="27">
          <cell r="B27" t="str">
            <v>2.3.6-PRODUCTOS DE MINERALES, METÁLICOS Y NO METÁLICOS</v>
          </cell>
          <cell r="C27">
            <v>33637068.68</v>
          </cell>
          <cell r="D27">
            <v>30020143.620000001</v>
          </cell>
          <cell r="E27">
            <v>3616925.06</v>
          </cell>
        </row>
        <row r="28">
          <cell r="B28" t="str">
            <v>2.3.7-COMBUSTIBLES, LUBRICANTES, PRODUCTOS QUÍMICOS Y CONEXOS</v>
          </cell>
          <cell r="C28">
            <v>3685333.55</v>
          </cell>
          <cell r="D28">
            <v>2558973.2999999998</v>
          </cell>
          <cell r="E28">
            <v>1126360.25</v>
          </cell>
        </row>
        <row r="29">
          <cell r="B29" t="str">
            <v>2.3.9-PRODUCTOS Y ÚTILES VARIOS</v>
          </cell>
          <cell r="C29">
            <v>392920.14</v>
          </cell>
          <cell r="D29">
            <v>221503.7</v>
          </cell>
          <cell r="E29">
            <v>171416.44</v>
          </cell>
        </row>
        <row r="30">
          <cell r="B30" t="str">
            <v>2.5-TRANSFERENCIAS DE CAPITAL</v>
          </cell>
          <cell r="C30">
            <v>0</v>
          </cell>
          <cell r="D30">
            <v>0</v>
          </cell>
          <cell r="E30">
            <v>0</v>
          </cell>
        </row>
        <row r="31">
          <cell r="B31" t="str">
            <v>2.5.4-TRANSFERENCIAS DE CAPITAL  A EMPRESAS PÚBLICAS NO FINANCIERAS</v>
          </cell>
          <cell r="C31">
            <v>0</v>
          </cell>
          <cell r="D31">
            <v>0</v>
          </cell>
          <cell r="E31">
            <v>0</v>
          </cell>
        </row>
        <row r="32">
          <cell r="B32" t="str">
            <v>2.6-BIENES MUEBLES, INMUEBLES E INTANGIBLES</v>
          </cell>
          <cell r="C32">
            <v>513871227.61000001</v>
          </cell>
          <cell r="D32">
            <v>92287362.269999996</v>
          </cell>
          <cell r="E32">
            <v>421583865.33999997</v>
          </cell>
        </row>
        <row r="33">
          <cell r="B33" t="str">
            <v>2.6.1-MOBILIARIO Y EQUIPO</v>
          </cell>
          <cell r="C33">
            <v>51637547.32</v>
          </cell>
          <cell r="D33">
            <v>2264158.23</v>
          </cell>
          <cell r="E33">
            <v>49373389.090000004</v>
          </cell>
        </row>
        <row r="34">
          <cell r="B34" t="str">
            <v>2.6.2-MOBILIARIO Y EQUIPO DE AUDIO, AUDIOVISUAL, RECREATIVO Y EDUCACIONAL</v>
          </cell>
          <cell r="C34">
            <v>0</v>
          </cell>
          <cell r="D34">
            <v>0</v>
          </cell>
          <cell r="E34">
            <v>0</v>
          </cell>
        </row>
        <row r="35">
          <cell r="B35" t="str">
            <v>2.6.3-EQUIPO E INSTRUMENTAL, CIENTÍFICO Y LABORATORIO</v>
          </cell>
          <cell r="C35">
            <v>446432065.69</v>
          </cell>
          <cell r="D35">
            <v>79221589.439999998</v>
          </cell>
          <cell r="E35">
            <v>367210476.25</v>
          </cell>
        </row>
        <row r="36">
          <cell r="B36" t="str">
            <v>2.6.4-VEHÍCULOS Y EQUIPO DE TRANSPORTE, TRACCIÓN Y ELEVACIÓN</v>
          </cell>
          <cell r="C36">
            <v>35164</v>
          </cell>
          <cell r="D36">
            <v>35164</v>
          </cell>
          <cell r="E36">
            <v>0</v>
          </cell>
        </row>
        <row r="37">
          <cell r="B37" t="str">
            <v>2.6.5-MAQUINARIA, OTROS EQUIPOS Y HERRAMIENTAS</v>
          </cell>
          <cell r="C37">
            <v>5000000</v>
          </cell>
          <cell r="D37">
            <v>0</v>
          </cell>
          <cell r="E37">
            <v>5000000</v>
          </cell>
        </row>
        <row r="38">
          <cell r="B38" t="str">
            <v>2.6.6-EQUIPOS DE DEFENSA Y SEGURIDAD</v>
          </cell>
          <cell r="C38">
            <v>10766450.6</v>
          </cell>
          <cell r="D38">
            <v>10766450.6</v>
          </cell>
          <cell r="E38">
            <v>0</v>
          </cell>
        </row>
        <row r="39">
          <cell r="B39" t="str">
            <v>2.6.8-BIENES INTANGIBLES</v>
          </cell>
          <cell r="C39">
            <v>0</v>
          </cell>
          <cell r="D39">
            <v>0</v>
          </cell>
          <cell r="E39">
            <v>0</v>
          </cell>
        </row>
        <row r="40">
          <cell r="B40" t="str">
            <v>2.6.9-EDIFICIOS, ESTRUCTURAS, TIERRAS, TERRENOS Y OBJETOS DE VALOR</v>
          </cell>
          <cell r="C40">
            <v>0</v>
          </cell>
          <cell r="D40">
            <v>0</v>
          </cell>
          <cell r="E40">
            <v>0</v>
          </cell>
        </row>
        <row r="41">
          <cell r="B41" t="str">
            <v>2.7-OBRAS</v>
          </cell>
          <cell r="C41">
            <v>626138533.34000003</v>
          </cell>
          <cell r="D41">
            <v>245543489.78999999</v>
          </cell>
          <cell r="E41">
            <v>380595043.55000001</v>
          </cell>
        </row>
        <row r="42">
          <cell r="B42" t="str">
            <v>2.7.1-OBRAS EN EDIFICACIONES</v>
          </cell>
          <cell r="C42">
            <v>612438259.74000001</v>
          </cell>
          <cell r="D42">
            <v>231843216.19</v>
          </cell>
          <cell r="E42">
            <v>380595043.55000001</v>
          </cell>
        </row>
        <row r="43">
          <cell r="B43" t="str">
            <v>2.7.2-INFRAESTRUCTURA</v>
          </cell>
          <cell r="C43">
            <v>13700273.6</v>
          </cell>
          <cell r="D43">
            <v>13700273.6</v>
          </cell>
          <cell r="E43">
            <v>0</v>
          </cell>
        </row>
      </sheetData>
      <sheetData sheetId="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473F6ADB-2C07-48D2-9FE4-8DC6D013975D}">
  <we:reference id="wa200005502" version="1.0.0.11" store="es-ES" storeType="OMEX"/>
  <we:alternateReferences>
    <we:reference id="WA200005502" version="1.0.0.11" store="" storeType="OMEX"/>
  </we:alternateReferences>
  <we:properties>
    <we:property name="docId" value="&quot;kvcx24AgsnO4WppUjpgvo&quot;"/>
  </we:properties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_xldudf_GPT</we:customFunctionIds>
        <we:customFunctionIds>_xldudf_GPT_LIST</we:customFunctionIds>
        <we:customFunctionIds>_xldudf_GPT_HLIST</we:customFunctionIds>
        <we:customFunctionIds>_xldudf_GPT_CLASSIFY</we:customFunctionIds>
        <we:customFunctionIds>_xldudf_GPT_TRANSLATE</we:customFunctionIds>
        <we:customFunctionIds>_xldudf_GPT_EXTRACT</we:customFunctionIds>
        <we:customFunctionIds>_xldudf_GPT_TAG</we:customFunctionIds>
        <we:customFunctionIds>_xldudf_GPT_CONVERT</we:customFunctionIds>
        <we:customFunctionIds>_xldudf_GPT_FORMAT</we:customFunctionIds>
        <we:customFunctionIds>_xldudf_GPT_SUMMARIZE</we:customFunctionIds>
        <we:customFunctionIds>_xldudf_GPT_TABLE</we:customFunctionIds>
        <we:customFunctionIds>_xldudf_GPT_FILL</we:customFunctionIds>
        <we:customFunctionIds>_xldudf_GPT_SPLIT</we:customFunctionIds>
        <we:customFunctionIds>_xldudf_GPT_HSPLIT</we:customFunctionIds>
        <we:customFunctionIds>_xldudf_GPT_EDIT</we:customFunctionIds>
        <we:customFunctionIds>_xldudf_GPT_MATCH</we:customFunctionIds>
        <we:customFunctionIds>_xldudf_GPT_VISION</we:customFunctionIds>
        <we:customFunctionIds>_xldudf_GPT_WEB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E69DC-367F-4A38-B302-E4CDA51838EB}">
  <sheetPr>
    <pageSetUpPr autoPageBreaks="0" fitToPage="1"/>
  </sheetPr>
  <dimension ref="B1:Q103"/>
  <sheetViews>
    <sheetView showGridLines="0" tabSelected="1" zoomScale="70" zoomScaleNormal="70" workbookViewId="0">
      <selection activeCell="S82" sqref="S82"/>
    </sheetView>
  </sheetViews>
  <sheetFormatPr baseColWidth="10" defaultColWidth="11.42578125" defaultRowHeight="15" x14ac:dyDescent="0.25"/>
  <cols>
    <col min="1" max="1" width="7.140625" style="1" customWidth="1"/>
    <col min="2" max="2" width="106.5703125" style="1" customWidth="1"/>
    <col min="3" max="3" width="35.28515625" style="1" customWidth="1"/>
    <col min="4" max="4" width="30.140625" style="1" bestFit="1" customWidth="1"/>
    <col min="5" max="5" width="21.7109375" style="1" bestFit="1" customWidth="1"/>
    <col min="6" max="6" width="23.140625" style="1" bestFit="1" customWidth="1"/>
    <col min="7" max="16" width="11.42578125" style="1" hidden="1" customWidth="1"/>
    <col min="17" max="17" width="23.140625" style="1" bestFit="1" customWidth="1"/>
    <col min="18" max="18" width="34.85546875" style="1" customWidth="1"/>
    <col min="19" max="16384" width="11.42578125" style="1"/>
  </cols>
  <sheetData>
    <row r="1" spans="2:17" x14ac:dyDescent="0.25">
      <c r="C1" s="2"/>
    </row>
    <row r="2" spans="2:17" ht="24" x14ac:dyDescent="0.25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2:17" ht="24" customHeight="1" x14ac:dyDescent="0.25">
      <c r="B3" s="29" t="s">
        <v>0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2:17" ht="24" customHeight="1" x14ac:dyDescent="0.25">
      <c r="B4" s="30" t="s">
        <v>1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</row>
    <row r="5" spans="2:17" ht="24" customHeight="1" x14ac:dyDescent="0.25">
      <c r="B5" s="31">
        <v>2025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</row>
    <row r="6" spans="2:17" ht="24" customHeight="1" x14ac:dyDescent="0.25">
      <c r="B6" s="31" t="s">
        <v>103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</row>
    <row r="7" spans="2:17" x14ac:dyDescent="0.25">
      <c r="B7" s="31" t="s">
        <v>104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</row>
    <row r="8" spans="2:17" x14ac:dyDescent="0.25"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</row>
    <row r="9" spans="2:17" ht="18.75" x14ac:dyDescent="0.25">
      <c r="B9" s="3" t="s">
        <v>2</v>
      </c>
      <c r="C9" s="4" t="s">
        <v>3</v>
      </c>
      <c r="D9" s="5" t="s">
        <v>4</v>
      </c>
      <c r="E9" s="6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6" t="s">
        <v>10</v>
      </c>
      <c r="K9" s="6" t="s">
        <v>11</v>
      </c>
      <c r="L9" s="6" t="s">
        <v>12</v>
      </c>
      <c r="M9" s="6" t="s">
        <v>13</v>
      </c>
      <c r="N9" s="6" t="s">
        <v>14</v>
      </c>
      <c r="O9" s="6" t="s">
        <v>15</v>
      </c>
      <c r="P9" s="6" t="s">
        <v>16</v>
      </c>
      <c r="Q9" s="7" t="s">
        <v>17</v>
      </c>
    </row>
    <row r="10" spans="2:17" x14ac:dyDescent="0.25">
      <c r="B10" s="8" t="s">
        <v>18</v>
      </c>
      <c r="C10" s="10">
        <f>+C11+C17+C27+C37+C46+C54+C64+C69+C75+C82+C85+C88</f>
        <v>17535521617</v>
      </c>
      <c r="D10" s="10">
        <f>+D11+D17+D27+D37+D46+D54+D64+D69+D75+D82+D85+D88</f>
        <v>0</v>
      </c>
      <c r="E10" s="10">
        <f>+E11+E17+E27+E37+E46+E54+E64+E69+E75+E82+E85+E88</f>
        <v>590359800.66999996</v>
      </c>
      <c r="F10" s="10">
        <f>+F11+F17+F27+F37+F46+F54+F64+F69+F75+F82+F85+F88</f>
        <v>1029821870.95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9">
        <f>+SUM(E10:P10)</f>
        <v>1620181671.6199999</v>
      </c>
    </row>
    <row r="11" spans="2:17" x14ac:dyDescent="0.25">
      <c r="B11" s="11" t="s">
        <v>19</v>
      </c>
      <c r="C11" s="12">
        <v>2332197748</v>
      </c>
      <c r="D11" s="13">
        <f>+SUM(D12:D16)</f>
        <v>53949208.689999998</v>
      </c>
      <c r="E11" s="13">
        <f>+SUM(E12:E16)</f>
        <v>136476309.07999998</v>
      </c>
      <c r="F11" s="13">
        <f>+SUM(F12:F16)</f>
        <v>128098858.11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4">
        <f t="shared" ref="Q11:Q74" si="0">+SUM(E11:P11)</f>
        <v>264575167.19</v>
      </c>
    </row>
    <row r="12" spans="2:17" x14ac:dyDescent="0.25">
      <c r="B12" s="15" t="s">
        <v>20</v>
      </c>
      <c r="C12" s="16">
        <v>1611898990</v>
      </c>
      <c r="D12" s="16">
        <v>10688082.119999999</v>
      </c>
      <c r="E12" s="17">
        <v>112248390</v>
      </c>
      <c r="F12" s="17">
        <v>104633294.33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8">
        <f t="shared" si="0"/>
        <v>216881684.32999998</v>
      </c>
    </row>
    <row r="13" spans="2:17" x14ac:dyDescent="0.25">
      <c r="B13" s="15" t="s">
        <v>21</v>
      </c>
      <c r="C13" s="16">
        <v>453354359</v>
      </c>
      <c r="D13" s="16">
        <v>39000000</v>
      </c>
      <c r="E13" s="17">
        <v>7099000</v>
      </c>
      <c r="F13" s="17">
        <v>7567500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8">
        <f t="shared" si="0"/>
        <v>14666500</v>
      </c>
    </row>
    <row r="14" spans="2:17" x14ac:dyDescent="0.25">
      <c r="B14" s="15" t="s">
        <v>22</v>
      </c>
      <c r="C14" s="16">
        <v>3000000</v>
      </c>
      <c r="D14" s="16">
        <v>0</v>
      </c>
      <c r="E14" s="16">
        <v>0</v>
      </c>
      <c r="F14" s="16">
        <v>0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8">
        <f t="shared" si="0"/>
        <v>0</v>
      </c>
    </row>
    <row r="15" spans="2:17" x14ac:dyDescent="0.25">
      <c r="B15" s="15" t="s">
        <v>23</v>
      </c>
      <c r="C15" s="16">
        <v>1000000</v>
      </c>
      <c r="D15" s="16">
        <v>0</v>
      </c>
      <c r="E15" s="16">
        <v>0</v>
      </c>
      <c r="F15" s="16">
        <v>0</v>
      </c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8">
        <f t="shared" si="0"/>
        <v>0</v>
      </c>
    </row>
    <row r="16" spans="2:17" x14ac:dyDescent="0.25">
      <c r="B16" s="15" t="s">
        <v>24</v>
      </c>
      <c r="C16" s="16">
        <v>262944399</v>
      </c>
      <c r="D16" s="16">
        <v>4261126.57</v>
      </c>
      <c r="E16" s="17">
        <v>17128919.079999998</v>
      </c>
      <c r="F16" s="17">
        <v>15898063.779999999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8">
        <f t="shared" si="0"/>
        <v>33026982.859999999</v>
      </c>
    </row>
    <row r="17" spans="2:17" x14ac:dyDescent="0.25">
      <c r="B17" s="11" t="s">
        <v>25</v>
      </c>
      <c r="C17" s="12">
        <v>754799881</v>
      </c>
      <c r="D17" s="13">
        <f>+SUM(D18:D26)</f>
        <v>71715657</v>
      </c>
      <c r="E17" s="13">
        <f>+SUM(E18:E26)</f>
        <v>91335077.159999982</v>
      </c>
      <c r="F17" s="13">
        <f>+SUM(F18:F26)</f>
        <v>52243530.859999999</v>
      </c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4">
        <f>+SUM(E17:P17)</f>
        <v>143578608.01999998</v>
      </c>
    </row>
    <row r="18" spans="2:17" x14ac:dyDescent="0.25">
      <c r="B18" s="15" t="s">
        <v>26</v>
      </c>
      <c r="C18" s="16">
        <v>59410000</v>
      </c>
      <c r="D18" s="16">
        <v>0</v>
      </c>
      <c r="E18" s="17">
        <v>3297211.34</v>
      </c>
      <c r="F18" s="17">
        <f>+VLOOKUP(B18,[1]RefCCPCuenta!$B$8:$E$43,4,FALSE)</f>
        <v>3666863.2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8">
        <f t="shared" si="0"/>
        <v>6964074.54</v>
      </c>
    </row>
    <row r="19" spans="2:17" x14ac:dyDescent="0.25">
      <c r="B19" s="15" t="s">
        <v>27</v>
      </c>
      <c r="C19" s="16">
        <v>54610000</v>
      </c>
      <c r="D19" s="16">
        <v>0</v>
      </c>
      <c r="E19" s="17">
        <v>250000.06</v>
      </c>
      <c r="F19" s="17">
        <f>+VLOOKUP(B19,[1]RefCCPCuenta!$B$8:$E$43,4,FALSE)</f>
        <v>21381472.579999998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8">
        <f t="shared" si="0"/>
        <v>21631472.639999997</v>
      </c>
    </row>
    <row r="20" spans="2:17" x14ac:dyDescent="0.25">
      <c r="B20" s="15" t="s">
        <v>28</v>
      </c>
      <c r="C20" s="16">
        <v>25600000</v>
      </c>
      <c r="D20" s="16">
        <v>0</v>
      </c>
      <c r="E20" s="17">
        <v>724750</v>
      </c>
      <c r="F20" s="17">
        <f>+VLOOKUP(B20,[1]RefCCPCuenta!$B$8:$E$43,4,FALSE)</f>
        <v>2922463.56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8">
        <f t="shared" si="0"/>
        <v>3647213.56</v>
      </c>
    </row>
    <row r="21" spans="2:17" x14ac:dyDescent="0.25">
      <c r="B21" s="15" t="s">
        <v>29</v>
      </c>
      <c r="C21" s="16">
        <v>19500000</v>
      </c>
      <c r="D21" s="16">
        <v>0</v>
      </c>
      <c r="E21" s="17">
        <v>5339138.7699999996</v>
      </c>
      <c r="F21" s="17">
        <f>+VLOOKUP(B21,[1]RefCCPCuenta!$B$8:$E$43,4,FALSE)</f>
        <v>5293150.96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8">
        <f t="shared" si="0"/>
        <v>10632289.73</v>
      </c>
    </row>
    <row r="22" spans="2:17" x14ac:dyDescent="0.25">
      <c r="B22" s="15" t="s">
        <v>30</v>
      </c>
      <c r="C22" s="16">
        <v>206481551</v>
      </c>
      <c r="D22" s="16">
        <v>0</v>
      </c>
      <c r="E22" s="17">
        <v>21539465.850000001</v>
      </c>
      <c r="F22" s="17">
        <f>+VLOOKUP(B22,[1]RefCCPCuenta!$B$8:$E$43,4,FALSE)</f>
        <v>4717176.8099999996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8">
        <f t="shared" si="0"/>
        <v>26256642.66</v>
      </c>
    </row>
    <row r="23" spans="2:17" x14ac:dyDescent="0.25">
      <c r="B23" s="15" t="s">
        <v>31</v>
      </c>
      <c r="C23" s="16">
        <v>87010000</v>
      </c>
      <c r="D23" s="16">
        <v>0</v>
      </c>
      <c r="E23" s="17">
        <v>3780712.55</v>
      </c>
      <c r="F23" s="17">
        <f>+VLOOKUP(B23,[1]RefCCPCuenta!$B$8:$E$43,4,FALSE)</f>
        <v>4085413.88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8">
        <f t="shared" si="0"/>
        <v>7866126.4299999997</v>
      </c>
    </row>
    <row r="24" spans="2:17" x14ac:dyDescent="0.25">
      <c r="B24" s="15" t="s">
        <v>32</v>
      </c>
      <c r="C24" s="16">
        <v>30100000</v>
      </c>
      <c r="D24" s="16">
        <v>0</v>
      </c>
      <c r="E24" s="17">
        <v>2223381.2599999998</v>
      </c>
      <c r="F24" s="17">
        <f>+VLOOKUP(B24,[1]RefCCPCuenta!$B$8:$E$43,4,FALSE)</f>
        <v>2163021.5699999998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8">
        <f t="shared" si="0"/>
        <v>4386402.83</v>
      </c>
    </row>
    <row r="25" spans="2:17" x14ac:dyDescent="0.25">
      <c r="B25" s="15" t="s">
        <v>33</v>
      </c>
      <c r="C25" s="16">
        <v>223088330</v>
      </c>
      <c r="D25" s="16">
        <v>71715657</v>
      </c>
      <c r="E25" s="17">
        <v>51874612.369999997</v>
      </c>
      <c r="F25" s="17">
        <v>4154944.83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8">
        <f t="shared" si="0"/>
        <v>56029557.199999996</v>
      </c>
    </row>
    <row r="26" spans="2:17" x14ac:dyDescent="0.25">
      <c r="B26" s="15" t="s">
        <v>34</v>
      </c>
      <c r="C26" s="16">
        <v>49000000</v>
      </c>
      <c r="D26" s="16">
        <v>0</v>
      </c>
      <c r="E26" s="17">
        <v>2305804.96</v>
      </c>
      <c r="F26" s="17">
        <f>+VLOOKUP(B26,[1]RefCCPCuenta!$B$8:$E$43,4,FALSE)</f>
        <v>3859023.47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8">
        <f t="shared" si="0"/>
        <v>6164828.4299999997</v>
      </c>
    </row>
    <row r="27" spans="2:17" x14ac:dyDescent="0.25">
      <c r="B27" s="11" t="s">
        <v>35</v>
      </c>
      <c r="C27" s="12">
        <v>559237473</v>
      </c>
      <c r="D27" s="13">
        <f>+SUM(D28:D36)</f>
        <v>-90000000</v>
      </c>
      <c r="E27" s="13">
        <f>+SUM(E28:E36)</f>
        <v>47148828.850000001</v>
      </c>
      <c r="F27" s="13">
        <f>+SUM(F28:F36)</f>
        <v>24869306.610000003</v>
      </c>
      <c r="G27" s="13">
        <f t="shared" ref="G27:P27" si="1">+SUM(G28:G36)</f>
        <v>0</v>
      </c>
      <c r="H27" s="13">
        <f t="shared" si="1"/>
        <v>0</v>
      </c>
      <c r="I27" s="13">
        <f t="shared" si="1"/>
        <v>0</v>
      </c>
      <c r="J27" s="13">
        <f t="shared" si="1"/>
        <v>0</v>
      </c>
      <c r="K27" s="13">
        <f t="shared" si="1"/>
        <v>0</v>
      </c>
      <c r="L27" s="13">
        <f t="shared" si="1"/>
        <v>0</v>
      </c>
      <c r="M27" s="13">
        <f t="shared" si="1"/>
        <v>0</v>
      </c>
      <c r="N27" s="13">
        <f t="shared" si="1"/>
        <v>0</v>
      </c>
      <c r="O27" s="13">
        <f t="shared" si="1"/>
        <v>0</v>
      </c>
      <c r="P27" s="13">
        <f t="shared" si="1"/>
        <v>0</v>
      </c>
      <c r="Q27" s="14">
        <f t="shared" si="0"/>
        <v>72018135.460000008</v>
      </c>
    </row>
    <row r="28" spans="2:17" x14ac:dyDescent="0.25">
      <c r="B28" s="15" t="s">
        <v>36</v>
      </c>
      <c r="C28" s="16">
        <v>135260000</v>
      </c>
      <c r="D28" s="16">
        <v>0</v>
      </c>
      <c r="E28" s="17">
        <v>16232736.289999999</v>
      </c>
      <c r="F28" s="17">
        <f>+VLOOKUP(B28,[1]RefCCPCuenta!$B$8:$E$43,4,FALSE)</f>
        <v>17265358.100000001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8">
        <f t="shared" si="0"/>
        <v>33498094.390000001</v>
      </c>
    </row>
    <row r="29" spans="2:17" x14ac:dyDescent="0.25">
      <c r="B29" s="15" t="s">
        <v>37</v>
      </c>
      <c r="C29" s="16">
        <v>4260000</v>
      </c>
      <c r="D29" s="16">
        <v>0</v>
      </c>
      <c r="E29" s="17">
        <v>0</v>
      </c>
      <c r="F29" s="17">
        <f>+VLOOKUP(B29,[1]RefCCPCuenta!$B$8:$E$43,4,FALSE)</f>
        <v>749966.7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8">
        <f t="shared" si="0"/>
        <v>749966.7</v>
      </c>
    </row>
    <row r="30" spans="2:17" x14ac:dyDescent="0.25">
      <c r="B30" s="15" t="s">
        <v>38</v>
      </c>
      <c r="C30" s="16">
        <v>3100000</v>
      </c>
      <c r="D30" s="16">
        <v>0</v>
      </c>
      <c r="E30" s="16">
        <v>0</v>
      </c>
      <c r="F30" s="17">
        <f>+VLOOKUP(B30,[1]RefCCPCuenta!$B$8:$E$43,4,FALSE)</f>
        <v>0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8">
        <f t="shared" si="0"/>
        <v>0</v>
      </c>
    </row>
    <row r="31" spans="2:17" x14ac:dyDescent="0.25">
      <c r="B31" s="15" t="s">
        <v>39</v>
      </c>
      <c r="C31" s="16">
        <v>201341</v>
      </c>
      <c r="D31" s="16">
        <v>0</v>
      </c>
      <c r="E31" s="16">
        <v>0</v>
      </c>
      <c r="F31" s="16">
        <v>0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8">
        <f t="shared" si="0"/>
        <v>0</v>
      </c>
    </row>
    <row r="32" spans="2:17" x14ac:dyDescent="0.25">
      <c r="B32" s="15" t="s">
        <v>40</v>
      </c>
      <c r="C32" s="16">
        <v>1060000</v>
      </c>
      <c r="D32" s="16">
        <v>0</v>
      </c>
      <c r="E32" s="17">
        <v>0</v>
      </c>
      <c r="F32" s="17">
        <f>+VLOOKUP(B32,[1]RefCCPCuenta!$B$8:$E$43,4,FALSE)</f>
        <v>54752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8">
        <f t="shared" si="0"/>
        <v>54752</v>
      </c>
    </row>
    <row r="33" spans="2:17" x14ac:dyDescent="0.25">
      <c r="B33" s="15" t="s">
        <v>41</v>
      </c>
      <c r="C33" s="16">
        <v>279710000</v>
      </c>
      <c r="D33" s="16">
        <v>-114400000</v>
      </c>
      <c r="E33" s="17">
        <v>28931558.239999998</v>
      </c>
      <c r="F33" s="17">
        <v>4705510.4400000004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8">
        <f t="shared" si="0"/>
        <v>33637068.68</v>
      </c>
    </row>
    <row r="34" spans="2:17" x14ac:dyDescent="0.25">
      <c r="B34" s="15" t="s">
        <v>42</v>
      </c>
      <c r="C34" s="16">
        <v>72230000</v>
      </c>
      <c r="D34" s="16">
        <v>13500000</v>
      </c>
      <c r="E34" s="17">
        <v>1763030.62</v>
      </c>
      <c r="F34" s="17">
        <v>1922302.93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8">
        <f t="shared" si="0"/>
        <v>3685333.55</v>
      </c>
    </row>
    <row r="35" spans="2:17" x14ac:dyDescent="0.25">
      <c r="B35" s="15" t="s">
        <v>43</v>
      </c>
      <c r="C35" s="16">
        <v>0</v>
      </c>
      <c r="D35" s="16">
        <v>0</v>
      </c>
      <c r="E35" s="16">
        <v>0</v>
      </c>
      <c r="F35" s="16">
        <v>0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8">
        <f t="shared" si="0"/>
        <v>0</v>
      </c>
    </row>
    <row r="36" spans="2:17" x14ac:dyDescent="0.25">
      <c r="B36" s="15" t="s">
        <v>44</v>
      </c>
      <c r="C36" s="16">
        <v>63416132</v>
      </c>
      <c r="D36" s="16">
        <v>10900000</v>
      </c>
      <c r="E36" s="17">
        <v>221503.7</v>
      </c>
      <c r="F36" s="17">
        <f>+VLOOKUP(B36,[1]RefCCPCuenta!$B$8:$E$43,4,FALSE)</f>
        <v>171416.44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8">
        <f t="shared" si="0"/>
        <v>392920.14</v>
      </c>
    </row>
    <row r="37" spans="2:17" x14ac:dyDescent="0.25">
      <c r="B37" s="11" t="s">
        <v>45</v>
      </c>
      <c r="C37" s="12">
        <v>67063000</v>
      </c>
      <c r="D37" s="13">
        <f>+SUM(D38:D45)</f>
        <v>0</v>
      </c>
      <c r="E37" s="13">
        <f>+SUM(E38:E45)</f>
        <v>0</v>
      </c>
      <c r="F37" s="13">
        <f>+SUM(F38:F45)</f>
        <v>0</v>
      </c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4">
        <f t="shared" si="0"/>
        <v>0</v>
      </c>
    </row>
    <row r="38" spans="2:17" x14ac:dyDescent="0.25">
      <c r="B38" s="15" t="s">
        <v>46</v>
      </c>
      <c r="C38" s="16">
        <v>61863000</v>
      </c>
      <c r="D38" s="16">
        <v>0</v>
      </c>
      <c r="E38" s="16">
        <v>0</v>
      </c>
      <c r="F38" s="16">
        <v>0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8">
        <f t="shared" si="0"/>
        <v>0</v>
      </c>
    </row>
    <row r="39" spans="2:17" x14ac:dyDescent="0.25">
      <c r="B39" s="15" t="s">
        <v>47</v>
      </c>
      <c r="C39" s="16">
        <v>5100000</v>
      </c>
      <c r="D39" s="16">
        <v>0</v>
      </c>
      <c r="E39" s="16">
        <v>0</v>
      </c>
      <c r="F39" s="16">
        <v>0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8">
        <f t="shared" si="0"/>
        <v>0</v>
      </c>
    </row>
    <row r="40" spans="2:17" x14ac:dyDescent="0.25">
      <c r="B40" s="15" t="s">
        <v>48</v>
      </c>
      <c r="C40" s="16">
        <v>0</v>
      </c>
      <c r="D40" s="16">
        <v>0</v>
      </c>
      <c r="E40" s="16">
        <v>0</v>
      </c>
      <c r="F40" s="16">
        <v>0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8">
        <f t="shared" si="0"/>
        <v>0</v>
      </c>
    </row>
    <row r="41" spans="2:17" x14ac:dyDescent="0.25">
      <c r="B41" s="15" t="s">
        <v>49</v>
      </c>
      <c r="C41" s="16">
        <v>0</v>
      </c>
      <c r="D41" s="16">
        <v>0</v>
      </c>
      <c r="E41" s="16">
        <v>0</v>
      </c>
      <c r="F41" s="16">
        <v>0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8">
        <f t="shared" si="0"/>
        <v>0</v>
      </c>
    </row>
    <row r="42" spans="2:17" x14ac:dyDescent="0.25">
      <c r="B42" s="15" t="s">
        <v>50</v>
      </c>
      <c r="C42" s="16">
        <v>0</v>
      </c>
      <c r="D42" s="16">
        <v>0</v>
      </c>
      <c r="E42" s="16">
        <v>0</v>
      </c>
      <c r="F42" s="16">
        <v>0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8">
        <f t="shared" si="0"/>
        <v>0</v>
      </c>
    </row>
    <row r="43" spans="2:17" x14ac:dyDescent="0.25">
      <c r="B43" s="15" t="s">
        <v>51</v>
      </c>
      <c r="C43" s="16">
        <v>0</v>
      </c>
      <c r="D43" s="16">
        <v>0</v>
      </c>
      <c r="E43" s="16">
        <v>0</v>
      </c>
      <c r="F43" s="16">
        <v>0</v>
      </c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8">
        <f t="shared" si="0"/>
        <v>0</v>
      </c>
    </row>
    <row r="44" spans="2:17" x14ac:dyDescent="0.25">
      <c r="B44" s="15" t="s">
        <v>52</v>
      </c>
      <c r="C44" s="16">
        <v>100000</v>
      </c>
      <c r="D44" s="16">
        <v>0</v>
      </c>
      <c r="E44" s="16">
        <v>0</v>
      </c>
      <c r="F44" s="16">
        <v>0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8">
        <f t="shared" si="0"/>
        <v>0</v>
      </c>
    </row>
    <row r="45" spans="2:17" x14ac:dyDescent="0.25">
      <c r="B45" s="15" t="s">
        <v>53</v>
      </c>
      <c r="C45" s="16">
        <v>0</v>
      </c>
      <c r="D45" s="16">
        <v>0</v>
      </c>
      <c r="E45" s="16">
        <v>0</v>
      </c>
      <c r="F45" s="16">
        <v>0</v>
      </c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8">
        <f t="shared" si="0"/>
        <v>0</v>
      </c>
    </row>
    <row r="46" spans="2:17" x14ac:dyDescent="0.25">
      <c r="B46" s="11" t="s">
        <v>54</v>
      </c>
      <c r="C46" s="12">
        <v>891107444</v>
      </c>
      <c r="D46" s="13">
        <f>+SUM(D47:D53)</f>
        <v>-14649836</v>
      </c>
      <c r="E46" s="13">
        <f>+SUM(E47:E53)</f>
        <v>0</v>
      </c>
      <c r="F46" s="13">
        <f>+SUM(F47:F53)</f>
        <v>0</v>
      </c>
      <c r="G46" s="12"/>
      <c r="H46" s="11"/>
      <c r="I46" s="12"/>
      <c r="J46" s="12"/>
      <c r="K46" s="11"/>
      <c r="L46" s="12"/>
      <c r="M46" s="12"/>
      <c r="N46" s="11"/>
      <c r="O46" s="12"/>
      <c r="P46" s="12"/>
      <c r="Q46" s="13">
        <f t="shared" si="0"/>
        <v>0</v>
      </c>
    </row>
    <row r="47" spans="2:17" x14ac:dyDescent="0.25">
      <c r="B47" s="15" t="s">
        <v>55</v>
      </c>
      <c r="C47" s="16">
        <v>10000</v>
      </c>
      <c r="D47" s="16"/>
      <c r="E47" s="16">
        <v>0</v>
      </c>
      <c r="F47" s="16">
        <v>0</v>
      </c>
      <c r="G47" s="16"/>
      <c r="H47" s="15"/>
      <c r="I47" s="16"/>
      <c r="J47" s="16"/>
      <c r="K47" s="15"/>
      <c r="L47" s="16"/>
      <c r="M47" s="16"/>
      <c r="N47" s="15"/>
      <c r="O47" s="16"/>
      <c r="P47" s="16"/>
      <c r="Q47" s="17">
        <f t="shared" si="0"/>
        <v>0</v>
      </c>
    </row>
    <row r="48" spans="2:17" x14ac:dyDescent="0.25">
      <c r="B48" s="15" t="s">
        <v>56</v>
      </c>
      <c r="C48" s="16">
        <v>0</v>
      </c>
      <c r="D48" s="16"/>
      <c r="E48" s="16">
        <v>0</v>
      </c>
      <c r="F48" s="16">
        <v>0</v>
      </c>
      <c r="G48" s="16"/>
      <c r="H48" s="15"/>
      <c r="I48" s="16"/>
      <c r="J48" s="16"/>
      <c r="K48" s="15"/>
      <c r="L48" s="16"/>
      <c r="M48" s="16"/>
      <c r="N48" s="15"/>
      <c r="O48" s="16"/>
      <c r="P48" s="16"/>
      <c r="Q48" s="17">
        <f t="shared" si="0"/>
        <v>0</v>
      </c>
    </row>
    <row r="49" spans="2:17" x14ac:dyDescent="0.25">
      <c r="B49" s="15" t="s">
        <v>57</v>
      </c>
      <c r="C49" s="16">
        <v>0</v>
      </c>
      <c r="D49" s="16"/>
      <c r="E49" s="16">
        <v>0</v>
      </c>
      <c r="F49" s="16">
        <v>0</v>
      </c>
      <c r="G49" s="16"/>
      <c r="H49" s="15"/>
      <c r="I49" s="16"/>
      <c r="J49" s="16"/>
      <c r="K49" s="15"/>
      <c r="L49" s="16"/>
      <c r="M49" s="16"/>
      <c r="N49" s="15"/>
      <c r="O49" s="16"/>
      <c r="P49" s="16"/>
      <c r="Q49" s="17">
        <f t="shared" si="0"/>
        <v>0</v>
      </c>
    </row>
    <row r="50" spans="2:17" x14ac:dyDescent="0.25">
      <c r="B50" s="15" t="s">
        <v>58</v>
      </c>
      <c r="C50" s="16">
        <v>891097444</v>
      </c>
      <c r="D50" s="16">
        <v>-14649836</v>
      </c>
      <c r="E50" s="16">
        <v>0</v>
      </c>
      <c r="F50" s="16">
        <v>0</v>
      </c>
      <c r="G50" s="16"/>
      <c r="H50" s="15"/>
      <c r="I50" s="16"/>
      <c r="J50" s="16"/>
      <c r="K50" s="15"/>
      <c r="L50" s="16"/>
      <c r="M50" s="16"/>
      <c r="N50" s="15"/>
      <c r="O50" s="16"/>
      <c r="P50" s="16"/>
      <c r="Q50" s="17">
        <f t="shared" si="0"/>
        <v>0</v>
      </c>
    </row>
    <row r="51" spans="2:17" x14ac:dyDescent="0.25">
      <c r="B51" s="15" t="s">
        <v>59</v>
      </c>
      <c r="C51" s="16">
        <v>0</v>
      </c>
      <c r="D51" s="16"/>
      <c r="E51" s="16">
        <v>0</v>
      </c>
      <c r="F51" s="16">
        <v>0</v>
      </c>
      <c r="G51" s="16"/>
      <c r="H51" s="15"/>
      <c r="I51" s="16"/>
      <c r="J51" s="16"/>
      <c r="K51" s="15"/>
      <c r="L51" s="16"/>
      <c r="M51" s="16"/>
      <c r="N51" s="15"/>
      <c r="O51" s="16"/>
      <c r="P51" s="16"/>
      <c r="Q51" s="17">
        <f t="shared" si="0"/>
        <v>0</v>
      </c>
    </row>
    <row r="52" spans="2:17" x14ac:dyDescent="0.25">
      <c r="B52" s="15" t="s">
        <v>60</v>
      </c>
      <c r="C52" s="16">
        <v>0</v>
      </c>
      <c r="D52" s="16"/>
      <c r="E52" s="16">
        <v>0</v>
      </c>
      <c r="F52" s="16">
        <v>0</v>
      </c>
      <c r="G52" s="16"/>
      <c r="H52" s="15"/>
      <c r="I52" s="16"/>
      <c r="J52" s="16"/>
      <c r="K52" s="15"/>
      <c r="L52" s="16"/>
      <c r="M52" s="16"/>
      <c r="N52" s="15"/>
      <c r="O52" s="16"/>
      <c r="P52" s="16"/>
      <c r="Q52" s="17">
        <f t="shared" si="0"/>
        <v>0</v>
      </c>
    </row>
    <row r="53" spans="2:17" x14ac:dyDescent="0.25">
      <c r="B53" s="15" t="s">
        <v>61</v>
      </c>
      <c r="C53" s="16">
        <v>0</v>
      </c>
      <c r="D53" s="16"/>
      <c r="E53" s="16">
        <v>0</v>
      </c>
      <c r="F53" s="16">
        <v>0</v>
      </c>
      <c r="G53" s="16"/>
      <c r="H53" s="15"/>
      <c r="I53" s="16"/>
      <c r="J53" s="16"/>
      <c r="K53" s="15"/>
      <c r="L53" s="16"/>
      <c r="M53" s="16"/>
      <c r="N53" s="15"/>
      <c r="O53" s="16"/>
      <c r="P53" s="16"/>
      <c r="Q53" s="17">
        <f t="shared" si="0"/>
        <v>0</v>
      </c>
    </row>
    <row r="54" spans="2:17" x14ac:dyDescent="0.25">
      <c r="B54" s="11" t="s">
        <v>62</v>
      </c>
      <c r="C54" s="12">
        <v>1806102261</v>
      </c>
      <c r="D54" s="13">
        <f>+SUM(D55:D63)</f>
        <v>1597365712</v>
      </c>
      <c r="E54" s="13">
        <f>+SUM(E55:E63)</f>
        <v>96013150.329999998</v>
      </c>
      <c r="F54" s="13">
        <f>+SUM(F55:F63)</f>
        <v>417858077.27999997</v>
      </c>
      <c r="G54" s="12"/>
      <c r="H54" s="11"/>
      <c r="I54" s="12"/>
      <c r="J54" s="12"/>
      <c r="K54" s="11"/>
      <c r="L54" s="12"/>
      <c r="M54" s="12"/>
      <c r="N54" s="11"/>
      <c r="O54" s="12"/>
      <c r="P54" s="12"/>
      <c r="Q54" s="13">
        <f t="shared" si="0"/>
        <v>513871227.60999995</v>
      </c>
    </row>
    <row r="55" spans="2:17" x14ac:dyDescent="0.25">
      <c r="B55" s="15" t="s">
        <v>63</v>
      </c>
      <c r="C55" s="16">
        <v>530138974</v>
      </c>
      <c r="D55" s="16">
        <v>-34410246</v>
      </c>
      <c r="E55" s="17">
        <v>5989946.29</v>
      </c>
      <c r="F55" s="17">
        <v>45647601.030000001</v>
      </c>
      <c r="G55" s="16"/>
      <c r="H55" s="15"/>
      <c r="I55" s="16"/>
      <c r="J55" s="16"/>
      <c r="K55" s="15"/>
      <c r="L55" s="16"/>
      <c r="M55" s="16"/>
      <c r="N55" s="15"/>
      <c r="O55" s="16"/>
      <c r="P55" s="16"/>
      <c r="Q55" s="17">
        <f t="shared" si="0"/>
        <v>51637547.32</v>
      </c>
    </row>
    <row r="56" spans="2:17" x14ac:dyDescent="0.25">
      <c r="B56" s="15" t="s">
        <v>64</v>
      </c>
      <c r="C56" s="16">
        <v>5318259</v>
      </c>
      <c r="D56" s="16">
        <v>0</v>
      </c>
      <c r="E56" s="17">
        <v>0</v>
      </c>
      <c r="F56" s="17">
        <f>+VLOOKUP(B56,[1]RefCCPCuenta!$B$8:$E$43,4,FALSE)</f>
        <v>0</v>
      </c>
      <c r="G56" s="16"/>
      <c r="H56" s="15"/>
      <c r="I56" s="16"/>
      <c r="J56" s="16"/>
      <c r="K56" s="15"/>
      <c r="L56" s="16"/>
      <c r="M56" s="16"/>
      <c r="N56" s="15"/>
      <c r="O56" s="16"/>
      <c r="P56" s="16"/>
      <c r="Q56" s="17">
        <f t="shared" si="0"/>
        <v>0</v>
      </c>
    </row>
    <row r="57" spans="2:17" x14ac:dyDescent="0.25">
      <c r="B57" s="15" t="s">
        <v>65</v>
      </c>
      <c r="C57" s="16">
        <v>1091092391</v>
      </c>
      <c r="D57" s="16">
        <v>1443365251</v>
      </c>
      <c r="E57" s="17">
        <v>79221589.439999998</v>
      </c>
      <c r="F57" s="17">
        <f>+VLOOKUP(B57,[1]RefCCPCuenta!$B$8:$E$43,4,FALSE)</f>
        <v>367210476.25</v>
      </c>
      <c r="G57" s="16"/>
      <c r="H57" s="15"/>
      <c r="I57" s="16"/>
      <c r="J57" s="16"/>
      <c r="K57" s="15"/>
      <c r="L57" s="16"/>
      <c r="M57" s="16"/>
      <c r="N57" s="15"/>
      <c r="O57" s="16"/>
      <c r="P57" s="16"/>
      <c r="Q57" s="17">
        <f t="shared" si="0"/>
        <v>446432065.69</v>
      </c>
    </row>
    <row r="58" spans="2:17" x14ac:dyDescent="0.25">
      <c r="B58" s="15" t="s">
        <v>66</v>
      </c>
      <c r="C58" s="16">
        <v>730000</v>
      </c>
      <c r="D58" s="16">
        <v>104000000</v>
      </c>
      <c r="E58" s="17">
        <v>35164</v>
      </c>
      <c r="F58" s="17">
        <f>+VLOOKUP(B58,[1]RefCCPCuenta!$B$8:$E$43,4,FALSE)</f>
        <v>0</v>
      </c>
      <c r="G58" s="16"/>
      <c r="H58" s="15"/>
      <c r="I58" s="16"/>
      <c r="J58" s="16"/>
      <c r="K58" s="15"/>
      <c r="L58" s="16"/>
      <c r="M58" s="16"/>
      <c r="N58" s="15"/>
      <c r="O58" s="16"/>
      <c r="P58" s="16"/>
      <c r="Q58" s="17">
        <f t="shared" si="0"/>
        <v>35164</v>
      </c>
    </row>
    <row r="59" spans="2:17" x14ac:dyDescent="0.25">
      <c r="B59" s="15" t="s">
        <v>67</v>
      </c>
      <c r="C59" s="16">
        <v>66822637</v>
      </c>
      <c r="D59" s="16">
        <v>89644256</v>
      </c>
      <c r="E59" s="16">
        <v>0</v>
      </c>
      <c r="F59" s="17">
        <f>+VLOOKUP(B59,[1]RefCCPCuenta!$B$8:$E$43,4,FALSE)</f>
        <v>5000000</v>
      </c>
      <c r="G59" s="16"/>
      <c r="H59" s="15"/>
      <c r="I59" s="16"/>
      <c r="J59" s="16"/>
      <c r="K59" s="15"/>
      <c r="L59" s="16"/>
      <c r="M59" s="16"/>
      <c r="N59" s="15"/>
      <c r="O59" s="16"/>
      <c r="P59" s="16"/>
      <c r="Q59" s="17">
        <f t="shared" si="0"/>
        <v>5000000</v>
      </c>
    </row>
    <row r="60" spans="2:17" x14ac:dyDescent="0.25">
      <c r="B60" s="15" t="s">
        <v>68</v>
      </c>
      <c r="C60" s="16">
        <v>2000000</v>
      </c>
      <c r="D60" s="16">
        <v>10766451</v>
      </c>
      <c r="E60" s="17">
        <v>10766450.6</v>
      </c>
      <c r="F60" s="17">
        <f>+VLOOKUP(B60,[1]RefCCPCuenta!$B$8:$E$43,4,FALSE)</f>
        <v>0</v>
      </c>
      <c r="G60" s="16"/>
      <c r="H60" s="15"/>
      <c r="I60" s="16"/>
      <c r="J60" s="16"/>
      <c r="K60" s="15"/>
      <c r="L60" s="16"/>
      <c r="M60" s="16"/>
      <c r="N60" s="15"/>
      <c r="O60" s="16"/>
      <c r="P60" s="16"/>
      <c r="Q60" s="17">
        <f t="shared" si="0"/>
        <v>10766450.6</v>
      </c>
    </row>
    <row r="61" spans="2:17" x14ac:dyDescent="0.25">
      <c r="B61" s="15" t="s">
        <v>69</v>
      </c>
      <c r="C61" s="16">
        <v>0</v>
      </c>
      <c r="D61" s="16">
        <v>0</v>
      </c>
      <c r="E61" s="16">
        <v>0</v>
      </c>
      <c r="F61" s="16">
        <v>0</v>
      </c>
      <c r="G61" s="16"/>
      <c r="H61" s="15"/>
      <c r="I61" s="16"/>
      <c r="J61" s="16"/>
      <c r="K61" s="15"/>
      <c r="L61" s="16"/>
      <c r="M61" s="16"/>
      <c r="N61" s="15"/>
      <c r="O61" s="16"/>
      <c r="P61" s="16"/>
      <c r="Q61" s="17">
        <f t="shared" si="0"/>
        <v>0</v>
      </c>
    </row>
    <row r="62" spans="2:17" x14ac:dyDescent="0.25">
      <c r="B62" s="15" t="s">
        <v>70</v>
      </c>
      <c r="C62" s="16">
        <v>30000000</v>
      </c>
      <c r="D62" s="16">
        <v>-25000000</v>
      </c>
      <c r="E62" s="17">
        <v>0</v>
      </c>
      <c r="F62" s="17">
        <f>+VLOOKUP(B62,[1]RefCCPCuenta!$B$8:$E$43,4,FALSE)</f>
        <v>0</v>
      </c>
      <c r="G62" s="16"/>
      <c r="H62" s="15"/>
      <c r="I62" s="16"/>
      <c r="J62" s="16"/>
      <c r="K62" s="15"/>
      <c r="L62" s="16"/>
      <c r="M62" s="16"/>
      <c r="N62" s="15"/>
      <c r="O62" s="16"/>
      <c r="P62" s="16"/>
      <c r="Q62" s="17">
        <f t="shared" si="0"/>
        <v>0</v>
      </c>
    </row>
    <row r="63" spans="2:17" x14ac:dyDescent="0.25">
      <c r="B63" s="15" t="s">
        <v>71</v>
      </c>
      <c r="C63" s="16">
        <v>80000000</v>
      </c>
      <c r="D63" s="16">
        <v>9000000</v>
      </c>
      <c r="E63" s="16">
        <v>0</v>
      </c>
      <c r="F63" s="17">
        <f>+VLOOKUP(B63,[1]RefCCPCuenta!$B$8:$E$43,4,FALSE)</f>
        <v>0</v>
      </c>
      <c r="G63" s="16"/>
      <c r="H63" s="15"/>
      <c r="I63" s="16"/>
      <c r="J63" s="16"/>
      <c r="K63" s="15"/>
      <c r="L63" s="16"/>
      <c r="M63" s="16"/>
      <c r="N63" s="15"/>
      <c r="O63" s="16"/>
      <c r="P63" s="16"/>
      <c r="Q63" s="17">
        <f t="shared" si="0"/>
        <v>0</v>
      </c>
    </row>
    <row r="64" spans="2:17" x14ac:dyDescent="0.25">
      <c r="B64" s="11" t="s">
        <v>72</v>
      </c>
      <c r="C64" s="12">
        <v>11125013810</v>
      </c>
      <c r="D64" s="13">
        <f>+SUM(D65:D68)</f>
        <v>-1618380741.6900001</v>
      </c>
      <c r="E64" s="13">
        <f>+SUM(E65:E68)</f>
        <v>219386435.25</v>
      </c>
      <c r="F64" s="13">
        <f>+SUM(F65:F68)</f>
        <v>406752098.08999997</v>
      </c>
      <c r="G64" s="12"/>
      <c r="H64" s="11"/>
      <c r="I64" s="12"/>
      <c r="J64" s="12"/>
      <c r="K64" s="11"/>
      <c r="L64" s="12"/>
      <c r="M64" s="12"/>
      <c r="N64" s="11"/>
      <c r="O64" s="12"/>
      <c r="P64" s="12"/>
      <c r="Q64" s="13">
        <f t="shared" si="0"/>
        <v>626138533.33999991</v>
      </c>
    </row>
    <row r="65" spans="2:17" x14ac:dyDescent="0.25">
      <c r="B65" s="15" t="s">
        <v>73</v>
      </c>
      <c r="C65" s="16">
        <v>9390660798</v>
      </c>
      <c r="D65" s="16">
        <v>-1930947823.6900001</v>
      </c>
      <c r="E65" s="17">
        <v>205686161.65000001</v>
      </c>
      <c r="F65" s="17">
        <v>406752098.08999997</v>
      </c>
      <c r="G65" s="16"/>
      <c r="H65" s="15"/>
      <c r="I65" s="16"/>
      <c r="J65" s="16"/>
      <c r="K65" s="15"/>
      <c r="L65" s="16"/>
      <c r="M65" s="16"/>
      <c r="N65" s="15"/>
      <c r="O65" s="16"/>
      <c r="P65" s="16"/>
      <c r="Q65" s="17">
        <f t="shared" si="0"/>
        <v>612438259.74000001</v>
      </c>
    </row>
    <row r="66" spans="2:17" x14ac:dyDescent="0.25">
      <c r="B66" s="15" t="s">
        <v>74</v>
      </c>
      <c r="C66" s="16">
        <v>1734353012</v>
      </c>
      <c r="D66" s="16">
        <v>312567082</v>
      </c>
      <c r="E66" s="17">
        <v>13700273.6</v>
      </c>
      <c r="F66" s="17">
        <f>+VLOOKUP(B66,[1]RefCCPCuenta!$B$8:$E$43,4,FALSE)</f>
        <v>0</v>
      </c>
      <c r="G66" s="16"/>
      <c r="H66" s="15"/>
      <c r="I66" s="16"/>
      <c r="J66" s="16"/>
      <c r="K66" s="15"/>
      <c r="L66" s="16"/>
      <c r="M66" s="16"/>
      <c r="N66" s="15"/>
      <c r="O66" s="16"/>
      <c r="P66" s="16"/>
      <c r="Q66" s="17">
        <f t="shared" si="0"/>
        <v>13700273.6</v>
      </c>
    </row>
    <row r="67" spans="2:17" x14ac:dyDescent="0.25">
      <c r="B67" s="15" t="s">
        <v>75</v>
      </c>
      <c r="C67" s="16">
        <v>0</v>
      </c>
      <c r="D67" s="16">
        <v>0</v>
      </c>
      <c r="E67" s="16">
        <v>0</v>
      </c>
      <c r="F67" s="16">
        <v>0</v>
      </c>
      <c r="G67" s="16"/>
      <c r="H67" s="15"/>
      <c r="I67" s="16"/>
      <c r="J67" s="16"/>
      <c r="K67" s="15"/>
      <c r="L67" s="16"/>
      <c r="M67" s="16"/>
      <c r="N67" s="15"/>
      <c r="O67" s="16"/>
      <c r="P67" s="16"/>
      <c r="Q67" s="17">
        <f t="shared" si="0"/>
        <v>0</v>
      </c>
    </row>
    <row r="68" spans="2:17" x14ac:dyDescent="0.25">
      <c r="B68" s="15" t="s">
        <v>76</v>
      </c>
      <c r="C68" s="16">
        <v>0</v>
      </c>
      <c r="D68" s="16">
        <v>0</v>
      </c>
      <c r="E68" s="16">
        <v>0</v>
      </c>
      <c r="F68" s="16">
        <v>0</v>
      </c>
      <c r="G68" s="16"/>
      <c r="H68" s="15"/>
      <c r="I68" s="16"/>
      <c r="J68" s="16"/>
      <c r="K68" s="15"/>
      <c r="L68" s="16"/>
      <c r="M68" s="16"/>
      <c r="N68" s="15"/>
      <c r="O68" s="16"/>
      <c r="P68" s="16"/>
      <c r="Q68" s="17">
        <f t="shared" si="0"/>
        <v>0</v>
      </c>
    </row>
    <row r="69" spans="2:17" x14ac:dyDescent="0.25">
      <c r="B69" s="11" t="s">
        <v>77</v>
      </c>
      <c r="C69" s="12">
        <v>0</v>
      </c>
      <c r="D69" s="13">
        <f>+SUM(D70:D74)</f>
        <v>0</v>
      </c>
      <c r="E69" s="13">
        <f>+SUM(E70:E74)</f>
        <v>0</v>
      </c>
      <c r="F69" s="13">
        <f>+SUM(F70:F74)</f>
        <v>0</v>
      </c>
      <c r="G69" s="12"/>
      <c r="H69" s="11"/>
      <c r="I69" s="12"/>
      <c r="J69" s="12"/>
      <c r="K69" s="11"/>
      <c r="L69" s="12"/>
      <c r="M69" s="12"/>
      <c r="N69" s="11"/>
      <c r="O69" s="12"/>
      <c r="P69" s="12"/>
      <c r="Q69" s="13">
        <f t="shared" si="0"/>
        <v>0</v>
      </c>
    </row>
    <row r="70" spans="2:17" x14ac:dyDescent="0.25">
      <c r="B70" s="15" t="s">
        <v>78</v>
      </c>
      <c r="C70" s="16">
        <v>0</v>
      </c>
      <c r="D70" s="16">
        <v>0</v>
      </c>
      <c r="E70" s="16">
        <v>0</v>
      </c>
      <c r="F70" s="16">
        <v>0</v>
      </c>
      <c r="G70" s="16"/>
      <c r="H70" s="15"/>
      <c r="I70" s="16"/>
      <c r="J70" s="16"/>
      <c r="K70" s="15"/>
      <c r="L70" s="16"/>
      <c r="M70" s="16"/>
      <c r="N70" s="15"/>
      <c r="O70" s="16"/>
      <c r="P70" s="16"/>
      <c r="Q70" s="17">
        <f t="shared" si="0"/>
        <v>0</v>
      </c>
    </row>
    <row r="71" spans="2:17" x14ac:dyDescent="0.25">
      <c r="B71" s="15" t="s">
        <v>79</v>
      </c>
      <c r="C71" s="16">
        <v>0</v>
      </c>
      <c r="D71" s="16">
        <v>0</v>
      </c>
      <c r="E71" s="16">
        <v>0</v>
      </c>
      <c r="F71" s="16">
        <v>0</v>
      </c>
      <c r="G71" s="16"/>
      <c r="H71" s="15"/>
      <c r="I71" s="16"/>
      <c r="J71" s="16"/>
      <c r="K71" s="15"/>
      <c r="L71" s="16"/>
      <c r="M71" s="16"/>
      <c r="N71" s="15"/>
      <c r="O71" s="16"/>
      <c r="P71" s="16"/>
      <c r="Q71" s="17">
        <f t="shared" si="0"/>
        <v>0</v>
      </c>
    </row>
    <row r="72" spans="2:17" x14ac:dyDescent="0.25">
      <c r="B72" s="15" t="s">
        <v>80</v>
      </c>
      <c r="C72" s="16">
        <v>0</v>
      </c>
      <c r="D72" s="16">
        <v>0</v>
      </c>
      <c r="E72" s="16">
        <v>0</v>
      </c>
      <c r="F72" s="16">
        <v>0</v>
      </c>
      <c r="G72" s="16"/>
      <c r="H72" s="15"/>
      <c r="I72" s="16"/>
      <c r="J72" s="16"/>
      <c r="K72" s="15"/>
      <c r="L72" s="16"/>
      <c r="M72" s="16"/>
      <c r="N72" s="15"/>
      <c r="O72" s="16"/>
      <c r="P72" s="16"/>
      <c r="Q72" s="17">
        <f t="shared" si="0"/>
        <v>0</v>
      </c>
    </row>
    <row r="73" spans="2:17" x14ac:dyDescent="0.25">
      <c r="B73" s="15" t="s">
        <v>81</v>
      </c>
      <c r="C73" s="16">
        <v>0</v>
      </c>
      <c r="D73" s="16">
        <v>0</v>
      </c>
      <c r="E73" s="16">
        <v>0</v>
      </c>
      <c r="F73" s="16">
        <v>0</v>
      </c>
      <c r="G73" s="16"/>
      <c r="H73" s="15"/>
      <c r="I73" s="16"/>
      <c r="J73" s="16"/>
      <c r="K73" s="15"/>
      <c r="L73" s="16"/>
      <c r="M73" s="16"/>
      <c r="N73" s="15"/>
      <c r="O73" s="16"/>
      <c r="P73" s="16"/>
      <c r="Q73" s="17">
        <f t="shared" si="0"/>
        <v>0</v>
      </c>
    </row>
    <row r="74" spans="2:17" x14ac:dyDescent="0.25">
      <c r="B74" s="15" t="s">
        <v>82</v>
      </c>
      <c r="C74" s="16">
        <v>0</v>
      </c>
      <c r="D74" s="16">
        <v>0</v>
      </c>
      <c r="E74" s="16">
        <v>0</v>
      </c>
      <c r="F74" s="16">
        <v>0</v>
      </c>
      <c r="G74" s="16"/>
      <c r="H74" s="15"/>
      <c r="I74" s="16"/>
      <c r="J74" s="16"/>
      <c r="K74" s="15"/>
      <c r="L74" s="16"/>
      <c r="M74" s="16"/>
      <c r="N74" s="15"/>
      <c r="O74" s="16"/>
      <c r="P74" s="16"/>
      <c r="Q74" s="17">
        <f t="shared" si="0"/>
        <v>0</v>
      </c>
    </row>
    <row r="75" spans="2:17" x14ac:dyDescent="0.25">
      <c r="B75" s="11" t="s">
        <v>83</v>
      </c>
      <c r="C75" s="12">
        <v>0</v>
      </c>
      <c r="D75" s="13">
        <f>+SUM(D76:D80)</f>
        <v>0</v>
      </c>
      <c r="E75" s="13">
        <f>+SUM(E76:E80)</f>
        <v>0</v>
      </c>
      <c r="F75" s="13">
        <f>+SUM(F76:F80)</f>
        <v>0</v>
      </c>
      <c r="G75" s="12"/>
      <c r="H75" s="11"/>
      <c r="I75" s="12"/>
      <c r="J75" s="12"/>
      <c r="K75" s="11"/>
      <c r="L75" s="12"/>
      <c r="M75" s="12"/>
      <c r="N75" s="11"/>
      <c r="O75" s="12"/>
      <c r="P75" s="12"/>
      <c r="Q75" s="13">
        <f t="shared" ref="Q75:Q89" si="2">+SUM(E75:P75)</f>
        <v>0</v>
      </c>
    </row>
    <row r="76" spans="2:17" x14ac:dyDescent="0.25">
      <c r="B76" s="15" t="s">
        <v>84</v>
      </c>
      <c r="C76" s="16">
        <v>0</v>
      </c>
      <c r="D76" s="16">
        <v>0</v>
      </c>
      <c r="E76" s="16">
        <v>0</v>
      </c>
      <c r="F76" s="16">
        <v>0</v>
      </c>
      <c r="G76" s="16"/>
      <c r="H76" s="15"/>
      <c r="I76" s="16"/>
      <c r="J76" s="16"/>
      <c r="K76" s="15"/>
      <c r="L76" s="16"/>
      <c r="M76" s="16"/>
      <c r="N76" s="15"/>
      <c r="O76" s="16"/>
      <c r="P76" s="16"/>
      <c r="Q76" s="17">
        <f>+SUM(E76:P76)</f>
        <v>0</v>
      </c>
    </row>
    <row r="77" spans="2:17" x14ac:dyDescent="0.25">
      <c r="B77" s="15" t="s">
        <v>85</v>
      </c>
      <c r="C77" s="16">
        <v>0</v>
      </c>
      <c r="D77" s="16">
        <v>0</v>
      </c>
      <c r="E77" s="16">
        <v>0</v>
      </c>
      <c r="F77" s="16">
        <v>0</v>
      </c>
      <c r="G77" s="16"/>
      <c r="H77" s="15"/>
      <c r="I77" s="16"/>
      <c r="J77" s="16"/>
      <c r="K77" s="15"/>
      <c r="L77" s="16"/>
      <c r="M77" s="16"/>
      <c r="N77" s="15"/>
      <c r="O77" s="16"/>
      <c r="P77" s="16"/>
      <c r="Q77" s="17">
        <f t="shared" si="2"/>
        <v>0</v>
      </c>
    </row>
    <row r="78" spans="2:17" x14ac:dyDescent="0.25">
      <c r="B78" s="15" t="s">
        <v>86</v>
      </c>
      <c r="C78" s="16">
        <v>0</v>
      </c>
      <c r="D78" s="16">
        <v>0</v>
      </c>
      <c r="E78" s="16">
        <v>0</v>
      </c>
      <c r="F78" s="16">
        <v>0</v>
      </c>
      <c r="G78" s="16"/>
      <c r="H78" s="15"/>
      <c r="I78" s="16"/>
      <c r="J78" s="16"/>
      <c r="K78" s="15"/>
      <c r="L78" s="16"/>
      <c r="M78" s="16"/>
      <c r="N78" s="15"/>
      <c r="O78" s="16"/>
      <c r="P78" s="16"/>
      <c r="Q78" s="17">
        <f t="shared" si="2"/>
        <v>0</v>
      </c>
    </row>
    <row r="79" spans="2:17" x14ac:dyDescent="0.25">
      <c r="B79" s="15" t="s">
        <v>87</v>
      </c>
      <c r="C79" s="16">
        <v>0</v>
      </c>
      <c r="D79" s="16">
        <v>0</v>
      </c>
      <c r="E79" s="16">
        <v>0</v>
      </c>
      <c r="F79" s="16">
        <v>0</v>
      </c>
      <c r="G79" s="16"/>
      <c r="H79" s="15"/>
      <c r="I79" s="16"/>
      <c r="J79" s="16"/>
      <c r="K79" s="15"/>
      <c r="L79" s="16"/>
      <c r="M79" s="16"/>
      <c r="N79" s="15"/>
      <c r="O79" s="16"/>
      <c r="P79" s="16"/>
      <c r="Q79" s="17">
        <f t="shared" si="2"/>
        <v>0</v>
      </c>
    </row>
    <row r="80" spans="2:17" x14ac:dyDescent="0.25">
      <c r="B80" s="15" t="s">
        <v>88</v>
      </c>
      <c r="C80" s="16">
        <v>0</v>
      </c>
      <c r="D80" s="16">
        <v>0</v>
      </c>
      <c r="E80" s="16">
        <v>0</v>
      </c>
      <c r="F80" s="16">
        <v>0</v>
      </c>
      <c r="G80" s="16"/>
      <c r="H80" s="15"/>
      <c r="I80" s="16"/>
      <c r="J80" s="16"/>
      <c r="K80" s="15"/>
      <c r="L80" s="16"/>
      <c r="M80" s="16"/>
      <c r="N80" s="15"/>
      <c r="O80" s="16"/>
      <c r="P80" s="16"/>
      <c r="Q80" s="17">
        <f t="shared" si="2"/>
        <v>0</v>
      </c>
    </row>
    <row r="81" spans="2:17" x14ac:dyDescent="0.25">
      <c r="B81" s="8" t="s">
        <v>89</v>
      </c>
      <c r="C81" s="10">
        <f>+C82+C85+C88</f>
        <v>0</v>
      </c>
      <c r="D81" s="10">
        <f>+D82+D85+D88</f>
        <v>0</v>
      </c>
      <c r="E81" s="10">
        <f>+E82+E85+E88</f>
        <v>0</v>
      </c>
      <c r="F81" s="9"/>
      <c r="G81" s="9"/>
      <c r="H81" s="8"/>
      <c r="I81" s="9"/>
      <c r="J81" s="9"/>
      <c r="K81" s="8"/>
      <c r="L81" s="9"/>
      <c r="M81" s="9"/>
      <c r="N81" s="8"/>
      <c r="O81" s="9"/>
      <c r="P81" s="9"/>
      <c r="Q81" s="10">
        <f t="shared" si="2"/>
        <v>0</v>
      </c>
    </row>
    <row r="82" spans="2:17" x14ac:dyDescent="0.25">
      <c r="B82" s="11" t="s">
        <v>90</v>
      </c>
      <c r="C82" s="13">
        <f>+SUM(C83:C84)</f>
        <v>0</v>
      </c>
      <c r="D82" s="13">
        <f>+SUM(D83:D84)</f>
        <v>0</v>
      </c>
      <c r="E82" s="13">
        <f>+SUM(E83:E84)</f>
        <v>0</v>
      </c>
      <c r="F82" s="12"/>
      <c r="G82" s="12"/>
      <c r="H82" s="11"/>
      <c r="I82" s="12"/>
      <c r="J82" s="12"/>
      <c r="K82" s="11"/>
      <c r="L82" s="12"/>
      <c r="M82" s="12"/>
      <c r="N82" s="11"/>
      <c r="O82" s="12"/>
      <c r="P82" s="12"/>
      <c r="Q82" s="13">
        <f t="shared" si="2"/>
        <v>0</v>
      </c>
    </row>
    <row r="83" spans="2:17" x14ac:dyDescent="0.25">
      <c r="B83" s="15" t="s">
        <v>91</v>
      </c>
      <c r="C83" s="16">
        <v>0</v>
      </c>
      <c r="D83" s="16">
        <v>0</v>
      </c>
      <c r="E83" s="16">
        <v>0</v>
      </c>
      <c r="F83" s="16">
        <v>0</v>
      </c>
      <c r="G83" s="16"/>
      <c r="H83" s="15"/>
      <c r="I83" s="16"/>
      <c r="J83" s="16"/>
      <c r="K83" s="15"/>
      <c r="L83" s="16"/>
      <c r="M83" s="16"/>
      <c r="N83" s="15"/>
      <c r="O83" s="16"/>
      <c r="P83" s="16"/>
      <c r="Q83" s="17">
        <f t="shared" si="2"/>
        <v>0</v>
      </c>
    </row>
    <row r="84" spans="2:17" x14ac:dyDescent="0.25">
      <c r="B84" s="15" t="s">
        <v>92</v>
      </c>
      <c r="C84" s="16">
        <v>0</v>
      </c>
      <c r="D84" s="16">
        <v>0</v>
      </c>
      <c r="E84" s="16">
        <v>0</v>
      </c>
      <c r="F84" s="16">
        <v>0</v>
      </c>
      <c r="G84" s="16"/>
      <c r="H84" s="15"/>
      <c r="I84" s="16"/>
      <c r="J84" s="16"/>
      <c r="K84" s="15"/>
      <c r="L84" s="16"/>
      <c r="M84" s="16"/>
      <c r="N84" s="15"/>
      <c r="O84" s="16"/>
      <c r="P84" s="16"/>
      <c r="Q84" s="17">
        <f t="shared" si="2"/>
        <v>0</v>
      </c>
    </row>
    <row r="85" spans="2:17" x14ac:dyDescent="0.25">
      <c r="B85" s="11" t="s">
        <v>93</v>
      </c>
      <c r="C85" s="13">
        <f>+SUM(C86:C87)</f>
        <v>0</v>
      </c>
      <c r="D85" s="13">
        <f>+SUM(D86:D87)</f>
        <v>0</v>
      </c>
      <c r="E85" s="13">
        <f>+SUM(E86:E87)</f>
        <v>0</v>
      </c>
      <c r="F85" s="12"/>
      <c r="G85" s="12"/>
      <c r="H85" s="11"/>
      <c r="I85" s="12"/>
      <c r="J85" s="12"/>
      <c r="K85" s="11"/>
      <c r="L85" s="12"/>
      <c r="M85" s="12"/>
      <c r="N85" s="11"/>
      <c r="O85" s="12"/>
      <c r="P85" s="12"/>
      <c r="Q85" s="13">
        <f t="shared" si="2"/>
        <v>0</v>
      </c>
    </row>
    <row r="86" spans="2:17" x14ac:dyDescent="0.25">
      <c r="B86" s="15" t="s">
        <v>94</v>
      </c>
      <c r="C86" s="16">
        <v>0</v>
      </c>
      <c r="D86" s="16">
        <v>0</v>
      </c>
      <c r="E86" s="16">
        <v>0</v>
      </c>
      <c r="F86" s="16">
        <v>0</v>
      </c>
      <c r="G86" s="16"/>
      <c r="H86" s="15"/>
      <c r="I86" s="16"/>
      <c r="J86" s="16"/>
      <c r="K86" s="15"/>
      <c r="L86" s="16"/>
      <c r="M86" s="16"/>
      <c r="N86" s="15"/>
      <c r="O86" s="16"/>
      <c r="P86" s="16"/>
      <c r="Q86" s="17">
        <f t="shared" si="2"/>
        <v>0</v>
      </c>
    </row>
    <row r="87" spans="2:17" ht="15" customHeight="1" x14ac:dyDescent="0.25">
      <c r="B87" s="15" t="s">
        <v>95</v>
      </c>
      <c r="C87" s="16">
        <v>0</v>
      </c>
      <c r="D87" s="16">
        <v>0</v>
      </c>
      <c r="E87" s="16">
        <v>0</v>
      </c>
      <c r="F87" s="16">
        <v>0</v>
      </c>
      <c r="G87" s="16"/>
      <c r="H87" s="15"/>
      <c r="I87" s="16"/>
      <c r="J87" s="16"/>
      <c r="K87" s="15"/>
      <c r="L87" s="16"/>
      <c r="M87" s="16"/>
      <c r="N87" s="15"/>
      <c r="O87" s="16"/>
      <c r="P87" s="16"/>
      <c r="Q87" s="17">
        <f t="shared" si="2"/>
        <v>0</v>
      </c>
    </row>
    <row r="88" spans="2:17" x14ac:dyDescent="0.25">
      <c r="B88" s="11" t="s">
        <v>96</v>
      </c>
      <c r="C88" s="19">
        <f>+SUM(C89)</f>
        <v>0</v>
      </c>
      <c r="D88" s="19">
        <f>+SUM(D89)</f>
        <v>0</v>
      </c>
      <c r="E88" s="19">
        <f>+SUM(E89)</f>
        <v>0</v>
      </c>
      <c r="F88" s="12"/>
      <c r="G88" s="12"/>
      <c r="H88" s="11"/>
      <c r="I88" s="12"/>
      <c r="J88" s="12"/>
      <c r="K88" s="11"/>
      <c r="L88" s="12"/>
      <c r="M88" s="12"/>
      <c r="N88" s="11"/>
      <c r="O88" s="12"/>
      <c r="P88" s="12"/>
      <c r="Q88" s="13">
        <f t="shared" si="2"/>
        <v>0</v>
      </c>
    </row>
    <row r="89" spans="2:17" ht="15.75" thickBot="1" x14ac:dyDescent="0.3">
      <c r="B89" s="15" t="s">
        <v>97</v>
      </c>
      <c r="C89" s="16">
        <v>0</v>
      </c>
      <c r="D89" s="16">
        <v>0</v>
      </c>
      <c r="E89" s="16">
        <v>0</v>
      </c>
      <c r="F89" s="16">
        <v>0</v>
      </c>
      <c r="G89" s="16"/>
      <c r="H89" s="15"/>
      <c r="I89" s="16"/>
      <c r="J89" s="16"/>
      <c r="K89" s="15"/>
      <c r="L89" s="16"/>
      <c r="M89" s="16"/>
      <c r="N89" s="15"/>
      <c r="O89" s="16"/>
      <c r="P89" s="16"/>
      <c r="Q89" s="17">
        <f t="shared" si="2"/>
        <v>0</v>
      </c>
    </row>
    <row r="90" spans="2:17" ht="15.75" thickTop="1" x14ac:dyDescent="0.25">
      <c r="B90" s="20" t="s">
        <v>98</v>
      </c>
      <c r="C90" s="21">
        <f>+SUM(C11+C17+C27+C37+C46+C54+C64)</f>
        <v>17535521617</v>
      </c>
      <c r="D90" s="22">
        <f t="shared" ref="D90:P90" si="3">+D10</f>
        <v>0</v>
      </c>
      <c r="E90" s="22">
        <f>+E10</f>
        <v>590359800.66999996</v>
      </c>
      <c r="F90" s="23">
        <f t="shared" si="3"/>
        <v>1029821870.95</v>
      </c>
      <c r="G90" s="23">
        <f t="shared" si="3"/>
        <v>0</v>
      </c>
      <c r="H90" s="22">
        <f t="shared" si="3"/>
        <v>0</v>
      </c>
      <c r="I90" s="23">
        <f t="shared" si="3"/>
        <v>0</v>
      </c>
      <c r="J90" s="23">
        <f t="shared" si="3"/>
        <v>0</v>
      </c>
      <c r="K90" s="22">
        <f t="shared" si="3"/>
        <v>0</v>
      </c>
      <c r="L90" s="23">
        <f t="shared" si="3"/>
        <v>0</v>
      </c>
      <c r="M90" s="23">
        <f t="shared" si="3"/>
        <v>0</v>
      </c>
      <c r="N90" s="22">
        <f t="shared" si="3"/>
        <v>0</v>
      </c>
      <c r="O90" s="23">
        <f t="shared" si="3"/>
        <v>0</v>
      </c>
      <c r="P90" s="23">
        <f t="shared" si="3"/>
        <v>0</v>
      </c>
      <c r="Q90" s="22">
        <f t="shared" ref="Q90" si="4">SUM(E90:P90)</f>
        <v>1620181671.6199999</v>
      </c>
    </row>
    <row r="92" spans="2:17" ht="15.75" thickBot="1" x14ac:dyDescent="0.3">
      <c r="B92" s="24" t="s">
        <v>99</v>
      </c>
    </row>
    <row r="93" spans="2:17" x14ac:dyDescent="0.25">
      <c r="B93" s="33" t="s">
        <v>100</v>
      </c>
    </row>
    <row r="94" spans="2:17" ht="30.75" thickBot="1" x14ac:dyDescent="0.3">
      <c r="B94" s="32" t="s">
        <v>101</v>
      </c>
    </row>
    <row r="95" spans="2:17" x14ac:dyDescent="0.25">
      <c r="B95" s="27" t="s">
        <v>102</v>
      </c>
    </row>
    <row r="96" spans="2:17" x14ac:dyDescent="0.25">
      <c r="B96" s="28"/>
    </row>
    <row r="97" spans="2:2" ht="15.75" thickBot="1" x14ac:dyDescent="0.3">
      <c r="B97" s="34" t="s">
        <v>105</v>
      </c>
    </row>
    <row r="103" spans="2:2" ht="23.25" customHeight="1" x14ac:dyDescent="0.25"/>
  </sheetData>
  <mergeCells count="6">
    <mergeCell ref="B95:B96"/>
    <mergeCell ref="B3:Q3"/>
    <mergeCell ref="B4:Q4"/>
    <mergeCell ref="B5:Q5"/>
    <mergeCell ref="B6:Q6"/>
    <mergeCell ref="B7:Q7"/>
  </mergeCells>
  <printOptions horizontalCentered="1"/>
  <pageMargins left="0.70866141732283472" right="0.70866141732283472" top="0.35433070866141736" bottom="1.4566929133858268" header="0.31496062992125984" footer="0.31496062992125984"/>
  <pageSetup paperSize="5" scale="33" fitToHeight="0" orientation="landscape" r:id="rId1"/>
  <rowBreaks count="2" manualBreakCount="2">
    <brk id="36" max="37" man="1"/>
    <brk id="80" max="3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85C635ECBD39499BC69D0AD2E2CEF6" ma:contentTypeVersion="14" ma:contentTypeDescription="Crear nuevo documento." ma:contentTypeScope="" ma:versionID="916a72ff37cf955ad4db2a6c7f7aab95">
  <xsd:schema xmlns:xsd="http://www.w3.org/2001/XMLSchema" xmlns:xs="http://www.w3.org/2001/XMLSchema" xmlns:p="http://schemas.microsoft.com/office/2006/metadata/properties" xmlns:ns2="2eb8c7ae-3c1c-4945-834e-34f6a24ec4c0" xmlns:ns3="cea8701c-55d6-4189-9049-b42e5cb22d5d" targetNamespace="http://schemas.microsoft.com/office/2006/metadata/properties" ma:root="true" ma:fieldsID="b14ca7ed9338524f99b513fc1237fd55" ns2:_="" ns3:_="">
    <xsd:import namespace="2eb8c7ae-3c1c-4945-834e-34f6a24ec4c0"/>
    <xsd:import namespace="cea8701c-55d6-4189-9049-b42e5cb22d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b8c7ae-3c1c-4945-834e-34f6a24ec4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Estado de aprobación" ma:internalName="Estado_x0020_de_x0020_aprobaci_x00f3_n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44e3c4af-e562-4eab-9a65-754e008ae8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a8701c-55d6-4189-9049-b42e5cb22d5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0d92dbfe-c2cc-4dbe-b7e6-e74cb4c9826a}" ma:internalName="TaxCatchAll" ma:showField="CatchAllData" ma:web="cea8701c-55d6-4189-9049-b42e5cb22d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a8701c-55d6-4189-9049-b42e5cb22d5d" xsi:nil="true"/>
    <_Flow_SignoffStatus xmlns="2eb8c7ae-3c1c-4945-834e-34f6a24ec4c0" xsi:nil="true"/>
    <lcf76f155ced4ddcb4097134ff3c332f xmlns="2eb8c7ae-3c1c-4945-834e-34f6a24ec4c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13F3B9-FCA8-4FE2-AAFB-3A969B24E6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b8c7ae-3c1c-4945-834e-34f6a24ec4c0"/>
    <ds:schemaRef ds:uri="cea8701c-55d6-4189-9049-b42e5cb22d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065944-40E5-4368-971D-D1D2EB48C097}">
  <ds:schemaRefs>
    <ds:schemaRef ds:uri="http://schemas.microsoft.com/office/2006/metadata/properties"/>
    <ds:schemaRef ds:uri="http://schemas.microsoft.com/office/infopath/2007/PartnerControls"/>
    <ds:schemaRef ds:uri="cea8701c-55d6-4189-9049-b42e5cb22d5d"/>
    <ds:schemaRef ds:uri="2eb8c7ae-3c1c-4945-834e-34f6a24ec4c0"/>
  </ds:schemaRefs>
</ds:datastoreItem>
</file>

<file path=customXml/itemProps3.xml><?xml version="1.0" encoding="utf-8"?>
<ds:datastoreItem xmlns:ds="http://schemas.openxmlformats.org/officeDocument/2006/customXml" ds:itemID="{CBC8A548-D7B2-4F3A-A0C5-99055A3DB3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Ejec.presupuestaria febr.2025</vt:lpstr>
      <vt:lpstr>'Ejec.presupuestaria febr.2025'!Área_de_impresión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ADONIS MINAYA BAUTISTA</dc:creator>
  <cp:lastModifiedBy>Yonuery De La Cruz Espinosa</cp:lastModifiedBy>
  <cp:lastPrinted>2025-03-06T20:08:59Z</cp:lastPrinted>
  <dcterms:created xsi:type="dcterms:W3CDTF">2025-03-06T20:07:52Z</dcterms:created>
  <dcterms:modified xsi:type="dcterms:W3CDTF">2025-03-07T20:23:30Z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0x010100D985C635ECBD39499BC69D0AD2E2CEF6</vt:lpwstr>
  </property>
</Properties>
</file>